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g_rijo_aduanas_gob_do/Documents/Escritorio/PROCESOS/COMPARACION DE PRECIOS/DGAP-CCC-CP-2022-0012/"/>
    </mc:Choice>
  </mc:AlternateContent>
  <xr:revisionPtr revIDLastSave="0" documentId="8_{66F89701-49B6-4569-8407-85FF3E047E1C}" xr6:coauthVersionLast="46" xr6:coauthVersionMax="46" xr10:uidLastSave="{00000000-0000-0000-0000-000000000000}"/>
  <bookViews>
    <workbookView xWindow="-108" yWindow="-108" windowWidth="23256" windowHeight="12576" xr2:uid="{79A40014-DB29-4B9D-972F-A95A18C472E7}"/>
  </bookViews>
  <sheets>
    <sheet name="PRESUP.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4" l="1"/>
  <c r="G37" i="4" l="1"/>
  <c r="G46" i="4"/>
  <c r="D47" i="4"/>
  <c r="G47" i="4" s="1"/>
  <c r="G25" i="4" l="1"/>
  <c r="B18" i="4"/>
  <c r="B19" i="4" s="1"/>
  <c r="B20" i="4" s="1"/>
  <c r="B21" i="4" s="1"/>
  <c r="G48" i="4"/>
  <c r="B52" i="4"/>
  <c r="B53" i="4" s="1"/>
  <c r="B54" i="4" s="1"/>
  <c r="B55" i="4" s="1"/>
  <c r="B56" i="4" s="1"/>
  <c r="B57" i="4" s="1"/>
  <c r="B58" i="4" s="1"/>
  <c r="G45" i="4"/>
  <c r="B15" i="4"/>
  <c r="B16" i="4" s="1"/>
  <c r="G44" i="4"/>
  <c r="G39" i="4"/>
  <c r="G41" i="4"/>
  <c r="G38" i="4"/>
  <c r="G36" i="4"/>
  <c r="G15" i="4"/>
  <c r="G49" i="4" l="1"/>
  <c r="G42" i="4"/>
  <c r="G16" i="4"/>
  <c r="G17" i="4" s="1"/>
  <c r="G19" i="4"/>
  <c r="G20" i="4"/>
  <c r="B23" i="4"/>
  <c r="B24" i="4" l="1"/>
  <c r="B25" i="4" s="1"/>
  <c r="B27" i="4"/>
  <c r="B28" i="4" l="1"/>
  <c r="B29" i="4" s="1"/>
  <c r="B30" i="4" s="1"/>
  <c r="B31" i="4" s="1"/>
  <c r="B32" i="4" s="1"/>
  <c r="B33" i="4" s="1"/>
  <c r="B35" i="4"/>
  <c r="B36" i="4" l="1"/>
  <c r="B37" i="4" s="1"/>
  <c r="B38" i="4" s="1"/>
  <c r="B39" i="4" s="1"/>
  <c r="B40" i="4" s="1"/>
  <c r="B41" i="4" s="1"/>
  <c r="B43" i="4"/>
  <c r="B44" i="4" l="1"/>
  <c r="B45" i="4" s="1"/>
  <c r="B46" i="4" s="1"/>
  <c r="B47" i="4" s="1"/>
  <c r="B48" i="4" s="1"/>
  <c r="G31" i="4"/>
  <c r="G33" i="4" l="1"/>
  <c r="G24" i="4"/>
  <c r="G26" i="4" s="1"/>
  <c r="G32" i="4"/>
  <c r="G30" i="4" l="1"/>
  <c r="G21" i="4"/>
  <c r="G22" i="4" s="1"/>
  <c r="G29" i="4" l="1"/>
  <c r="G28" i="4"/>
  <c r="G34" i="4" l="1"/>
  <c r="F50" i="4" s="1"/>
  <c r="F57" i="4" s="1"/>
  <c r="F58" i="4" l="1"/>
  <c r="F55" i="4"/>
  <c r="F54" i="4"/>
  <c r="F53" i="4"/>
  <c r="F52" i="4"/>
  <c r="F56" i="4" s="1"/>
  <c r="F59" i="4" l="1"/>
  <c r="F60" i="4" s="1"/>
</calcChain>
</file>

<file path=xl/sharedStrings.xml><?xml version="1.0" encoding="utf-8"?>
<sst xmlns="http://schemas.openxmlformats.org/spreadsheetml/2006/main" count="90" uniqueCount="67">
  <si>
    <t>UD</t>
  </si>
  <si>
    <t>M3</t>
  </si>
  <si>
    <t>M2</t>
  </si>
  <si>
    <t>TERMINACION DE SUPERFICIE</t>
  </si>
  <si>
    <t>Departamento Ingeniería y Mantenimiento, DGA</t>
  </si>
  <si>
    <t xml:space="preserve">División de  Ingeniería </t>
  </si>
  <si>
    <t>Fecha:</t>
  </si>
  <si>
    <t>PRESUPUESTO</t>
  </si>
  <si>
    <t>NO.</t>
  </si>
  <si>
    <t>DESCRIPCION PARTIDA</t>
  </si>
  <si>
    <t>CANTIDAD</t>
  </si>
  <si>
    <t>PRECIO UNITARIO</t>
  </si>
  <si>
    <t>SUBTOTAL</t>
  </si>
  <si>
    <t>PRELIMINARES</t>
  </si>
  <si>
    <t>P.A</t>
  </si>
  <si>
    <t>UDS</t>
  </si>
  <si>
    <t>SUBTOTAL DE PRELIMINARES</t>
  </si>
  <si>
    <t>MAMPOSTERIA</t>
  </si>
  <si>
    <t>SUBTOTAL DE MAMPOSTERIA</t>
  </si>
  <si>
    <t>SUBTOTAL DE  TERMINACION DE  SUPERFICIE</t>
  </si>
  <si>
    <t>INSTALACIONES ELECTRICAS</t>
  </si>
  <si>
    <t>Suministro e Instalación de Interruptor Doble</t>
  </si>
  <si>
    <t>HORMIGON ARMADO</t>
  </si>
  <si>
    <t>SUBTOTAL DE HORMIGON ARMADO</t>
  </si>
  <si>
    <t xml:space="preserve">Suministro e Instalación de Bombillas Led </t>
  </si>
  <si>
    <t>Suministro e Instalación de Lámparas Led Exteriores</t>
  </si>
  <si>
    <t>Suministro e Instalación de Tomacorrientes de 110 V</t>
  </si>
  <si>
    <t>MISCELANEOS</t>
  </si>
  <si>
    <t>SUBTOTAL DE  INSTALACIONES ELECTRICAS</t>
  </si>
  <si>
    <t>Replanteo</t>
  </si>
  <si>
    <t xml:space="preserve">Empañete </t>
  </si>
  <si>
    <t>Cantos</t>
  </si>
  <si>
    <t>Mochetas</t>
  </si>
  <si>
    <t>Ml</t>
  </si>
  <si>
    <t>SUBTOTAL MISCELANEOS</t>
  </si>
  <si>
    <t>Limpieza Final</t>
  </si>
  <si>
    <t>Fraguache</t>
  </si>
  <si>
    <t>Total de Gastos Directos</t>
  </si>
  <si>
    <t>Gastos Indirectos</t>
  </si>
  <si>
    <t>Dirección Técnica</t>
  </si>
  <si>
    <t>%</t>
  </si>
  <si>
    <t>Gastos Administrativos</t>
  </si>
  <si>
    <t xml:space="preserve">Seguros y Fianzas </t>
  </si>
  <si>
    <t>Ley 6-86</t>
  </si>
  <si>
    <t>ITBIS (18% del 10% gastos directos)</t>
  </si>
  <si>
    <t>Transporte</t>
  </si>
  <si>
    <t xml:space="preserve">Codia </t>
  </si>
  <si>
    <t>TOTAL DE GASTOS INDIRECTOS</t>
  </si>
  <si>
    <t>TOTAL GENERAL PRESUPUESTADO</t>
  </si>
  <si>
    <t>Suministro e Instalación de Puerta en Tola de 2.50 mts x 2.20 mts, pintada con Pintura de Oxido.  Y colocación de cerradura.</t>
  </si>
  <si>
    <t>Desague de Piso de 2¨</t>
  </si>
  <si>
    <t>Blocks de 8¨, Ø 3/8¨@0.40 MT</t>
  </si>
  <si>
    <t>Blocks Calados  A= 0.80 x 0.80 Mts</t>
  </si>
  <si>
    <r>
      <t>Hormigón Armado en Viga de Amarre 0.20 x 0.20 mt . , con horm. 210 kg/cm2, 2 Ø 3/8¨,</t>
    </r>
    <r>
      <rPr>
        <sz val="11"/>
        <rFont val="Calibri"/>
        <family val="2"/>
      </rPr>
      <t xml:space="preserve"> 3 Ø 3/8¨, est.Ø 3/8¨@0.20 mt</t>
    </r>
  </si>
  <si>
    <t>Hormigón Armado en Platea Ø 3/8¨ @0.20 M A.D., (A= 4.15 x 4.15,  h= 0.15 m)</t>
  </si>
  <si>
    <t>Hormigón Armado en Platea Perimetral  4 Ø 1/2¨, est 3/8¨ @ 0.20 M, (A= 18 x 0.35,  h= 0.25 m)</t>
  </si>
  <si>
    <t xml:space="preserve">Excavación del  Terreno para Platea h=0.15 Mt., y en el perimetro  h=0.25Mt. </t>
  </si>
  <si>
    <t>NOMBRE DEL PROYECTO: CONSTRUCCION DE CASETA EN INTERAGENCIAL DE JIMANI</t>
  </si>
  <si>
    <t>Ubicación: JIMANI</t>
  </si>
  <si>
    <t xml:space="preserve">Aplicación de dos Mano de Pintura Acrílica superior Exterior, Blanco </t>
  </si>
  <si>
    <t>Aplicación de dos Mano de Pintura acrilica superior Interior, Blanco Satinado</t>
  </si>
  <si>
    <t>Conexión de desague a las red de aguas negras</t>
  </si>
  <si>
    <t>Techo de aluzinc cal 26</t>
  </si>
  <si>
    <t>Salida de luz cenital</t>
  </si>
  <si>
    <t>ud</t>
  </si>
  <si>
    <t>Caja de brakers de 4 espacios</t>
  </si>
  <si>
    <t>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</si>
</sst>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 Nova Cond"/>
      <family val="2"/>
    </font>
    <font>
      <sz val="12"/>
      <color theme="1"/>
      <name val="Abad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43" fontId="7" fillId="0" borderId="0" xfId="2" applyFont="1" applyAlignment="1">
      <alignment horizontal="center" vertical="center"/>
    </xf>
    <xf numFmtId="43" fontId="8" fillId="0" borderId="0" xfId="2" applyFont="1" applyAlignment="1">
      <alignment horizontal="left" vertical="center"/>
    </xf>
    <xf numFmtId="43" fontId="3" fillId="0" borderId="0" xfId="2" applyFont="1" applyAlignment="1">
      <alignment horizontal="left" vertical="center"/>
    </xf>
    <xf numFmtId="14" fontId="0" fillId="0" borderId="0" xfId="2" quotePrefix="1" applyNumberFormat="1" applyFont="1" applyAlignment="1">
      <alignment horizontal="center" vertical="center"/>
    </xf>
    <xf numFmtId="0" fontId="8" fillId="0" borderId="0" xfId="0" applyFont="1"/>
    <xf numFmtId="43" fontId="9" fillId="0" borderId="0" xfId="2" applyFont="1" applyAlignment="1">
      <alignment horizontal="left" vertical="center"/>
    </xf>
    <xf numFmtId="43" fontId="9" fillId="0" borderId="0" xfId="2" applyFont="1" applyAlignment="1">
      <alignment horizontal="center" vertical="center"/>
    </xf>
    <xf numFmtId="43" fontId="10" fillId="0" borderId="0" xfId="2" applyFont="1" applyAlignment="1">
      <alignment horizontal="left" vertical="center"/>
    </xf>
    <xf numFmtId="0" fontId="2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3" fontId="9" fillId="0" borderId="1" xfId="2" applyFont="1" applyBorder="1" applyAlignment="1">
      <alignment horizontal="left"/>
    </xf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4" fillId="0" borderId="1" xfId="1" applyFont="1" applyBorder="1" applyAlignment="1">
      <alignment vertical="center"/>
    </xf>
    <xf numFmtId="165" fontId="2" fillId="0" borderId="1" xfId="1" applyFont="1" applyBorder="1" applyAlignment="1">
      <alignment vertical="center"/>
    </xf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9" fillId="2" borderId="1" xfId="0" applyNumberFormat="1" applyFont="1" applyFill="1" applyBorder="1"/>
    <xf numFmtId="4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1" xfId="0" applyBorder="1"/>
    <xf numFmtId="43" fontId="14" fillId="0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2" fontId="9" fillId="3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vertical="top"/>
    </xf>
    <xf numFmtId="43" fontId="0" fillId="0" borderId="0" xfId="3" applyFont="1"/>
    <xf numFmtId="0" fontId="9" fillId="4" borderId="7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right" vertical="center"/>
    </xf>
    <xf numFmtId="166" fontId="9" fillId="4" borderId="7" xfId="0" applyNumberFormat="1" applyFont="1" applyFill="1" applyBorder="1" applyAlignment="1">
      <alignment horizontal="center" vertical="center"/>
    </xf>
    <xf numFmtId="166" fontId="9" fillId="4" borderId="1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166" fontId="9" fillId="0" borderId="10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43" fontId="13" fillId="0" borderId="1" xfId="2" applyFont="1" applyBorder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43" fontId="13" fillId="0" borderId="4" xfId="2" applyFont="1" applyBorder="1" applyAlignment="1">
      <alignment horizontal="left" wrapText="1"/>
    </xf>
    <xf numFmtId="43" fontId="13" fillId="0" borderId="5" xfId="2" applyFont="1" applyBorder="1" applyAlignment="1">
      <alignment horizontal="left" wrapText="1"/>
    </xf>
    <xf numFmtId="43" fontId="13" fillId="0" borderId="6" xfId="2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3" fontId="9" fillId="4" borderId="4" xfId="2" applyFont="1" applyFill="1" applyBorder="1" applyAlignment="1">
      <alignment horizontal="center" vertical="center"/>
    </xf>
    <xf numFmtId="43" fontId="9" fillId="4" borderId="5" xfId="2" applyFont="1" applyFill="1" applyBorder="1" applyAlignment="1">
      <alignment horizontal="center" vertical="center"/>
    </xf>
    <xf numFmtId="43" fontId="9" fillId="4" borderId="6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6" fillId="0" borderId="0" xfId="2" applyFont="1" applyAlignment="1">
      <alignment horizontal="center" vertical="center"/>
    </xf>
    <xf numFmtId="43" fontId="3" fillId="0" borderId="0" xfId="2" applyFont="1" applyAlignment="1">
      <alignment horizontal="left" vertical="center" wrapText="1"/>
    </xf>
    <xf numFmtId="43" fontId="9" fillId="0" borderId="2" xfId="2" applyFont="1" applyBorder="1" applyAlignment="1">
      <alignment horizontal="center" vertical="center"/>
    </xf>
  </cellXfs>
  <cellStyles count="4">
    <cellStyle name="Millares" xfId="3" builtinId="3"/>
    <cellStyle name="Millares 20" xfId="2" xr:uid="{FE3AE718-9BD4-4CB4-9551-53D16E6FCEB6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EDEF-A00A-410D-9ECD-CCF8CC71536A}">
  <dimension ref="A4:J66"/>
  <sheetViews>
    <sheetView tabSelected="1" view="pageBreakPreview" zoomScale="115" zoomScaleNormal="100" zoomScaleSheetLayoutView="115" workbookViewId="0">
      <selection activeCell="G9" sqref="G9"/>
    </sheetView>
  </sheetViews>
  <sheetFormatPr baseColWidth="10" defaultRowHeight="14.4" x14ac:dyDescent="0.3"/>
  <cols>
    <col min="1" max="1" width="1.6640625" customWidth="1"/>
    <col min="2" max="2" width="7.109375" customWidth="1"/>
    <col min="3" max="3" width="39.5546875" customWidth="1"/>
    <col min="4" max="4" width="9.88671875" customWidth="1"/>
    <col min="5" max="5" width="5.33203125" customWidth="1"/>
    <col min="6" max="6" width="16.109375" customWidth="1"/>
    <col min="7" max="7" width="20" customWidth="1"/>
  </cols>
  <sheetData>
    <row r="4" spans="1:10" ht="21" x14ac:dyDescent="0.4">
      <c r="A4" s="69"/>
      <c r="B4" s="69"/>
      <c r="C4" s="69"/>
      <c r="D4" s="69"/>
      <c r="E4" s="69"/>
      <c r="F4" s="69"/>
      <c r="G4" s="69"/>
    </row>
    <row r="5" spans="1:10" ht="15.6" x14ac:dyDescent="0.3">
      <c r="A5" s="70" t="s">
        <v>4</v>
      </c>
      <c r="B5" s="70"/>
      <c r="C5" s="70"/>
      <c r="D5" s="70"/>
      <c r="E5" s="70"/>
      <c r="F5" s="70"/>
      <c r="G5" s="70"/>
    </row>
    <row r="6" spans="1:10" ht="15.6" x14ac:dyDescent="0.3">
      <c r="A6" s="70" t="s">
        <v>5</v>
      </c>
      <c r="B6" s="70"/>
      <c r="C6" s="70"/>
      <c r="D6" s="70"/>
      <c r="E6" s="70"/>
      <c r="F6" s="70"/>
      <c r="G6" s="70"/>
    </row>
    <row r="7" spans="1:10" ht="15.6" x14ac:dyDescent="0.3">
      <c r="A7" s="2"/>
      <c r="B7" s="2"/>
      <c r="C7" s="2"/>
      <c r="D7" s="2"/>
      <c r="E7" s="2"/>
      <c r="F7" s="2"/>
      <c r="G7" s="2"/>
    </row>
    <row r="8" spans="1:10" ht="15.6" x14ac:dyDescent="0.3">
      <c r="B8" s="71" t="s">
        <v>57</v>
      </c>
      <c r="C8" s="71"/>
      <c r="D8" s="71"/>
      <c r="E8" s="71"/>
      <c r="F8" s="71"/>
      <c r="G8" s="71"/>
    </row>
    <row r="9" spans="1:10" ht="15.6" x14ac:dyDescent="0.3">
      <c r="B9" s="3" t="s">
        <v>58</v>
      </c>
      <c r="C9" s="4"/>
      <c r="D9" s="4"/>
      <c r="E9" s="4"/>
      <c r="F9" s="3" t="s">
        <v>6</v>
      </c>
      <c r="G9" s="5"/>
    </row>
    <row r="10" spans="1:10" ht="16.2" thickBot="1" x14ac:dyDescent="0.35">
      <c r="A10" s="6"/>
      <c r="B10" s="72" t="s">
        <v>7</v>
      </c>
      <c r="C10" s="72"/>
      <c r="D10" s="72"/>
      <c r="E10" s="72"/>
      <c r="F10" s="72"/>
      <c r="G10" s="72"/>
    </row>
    <row r="11" spans="1:10" ht="15.6" thickTop="1" thickBot="1" x14ac:dyDescent="0.35">
      <c r="B11" s="7"/>
      <c r="C11" s="7"/>
      <c r="D11" s="7"/>
      <c r="E11" s="8"/>
      <c r="F11" s="9"/>
      <c r="G11" s="10"/>
    </row>
    <row r="12" spans="1:10" ht="28.8" x14ac:dyDescent="0.3">
      <c r="B12" s="11" t="s">
        <v>8</v>
      </c>
      <c r="C12" s="11" t="s">
        <v>9</v>
      </c>
      <c r="D12" s="12" t="s">
        <v>10</v>
      </c>
      <c r="E12" s="11" t="s">
        <v>0</v>
      </c>
      <c r="F12" s="11" t="s">
        <v>11</v>
      </c>
      <c r="G12" s="11" t="s">
        <v>12</v>
      </c>
    </row>
    <row r="13" spans="1:10" x14ac:dyDescent="0.3">
      <c r="B13" s="66"/>
      <c r="C13" s="67"/>
      <c r="D13" s="67"/>
      <c r="E13" s="67"/>
      <c r="F13" s="67"/>
      <c r="G13" s="68"/>
    </row>
    <row r="14" spans="1:10" x14ac:dyDescent="0.3">
      <c r="B14" s="13">
        <v>1</v>
      </c>
      <c r="C14" s="60" t="s">
        <v>13</v>
      </c>
      <c r="D14" s="61"/>
      <c r="E14" s="61"/>
      <c r="F14" s="61"/>
      <c r="G14" s="62"/>
    </row>
    <row r="15" spans="1:10" ht="15.75" customHeight="1" x14ac:dyDescent="0.3">
      <c r="B15" s="14">
        <f>+B14+0.01</f>
        <v>1.01</v>
      </c>
      <c r="C15" s="15" t="s">
        <v>29</v>
      </c>
      <c r="D15" s="16">
        <v>1</v>
      </c>
      <c r="E15" s="17" t="s">
        <v>14</v>
      </c>
      <c r="F15" s="18"/>
      <c r="G15" s="19">
        <f>+D15*F15</f>
        <v>0</v>
      </c>
      <c r="J15" s="39"/>
    </row>
    <row r="16" spans="1:10" ht="30.75" customHeight="1" x14ac:dyDescent="0.3">
      <c r="B16" s="14">
        <f>+B15+0.01</f>
        <v>1.02</v>
      </c>
      <c r="C16" s="15" t="s">
        <v>56</v>
      </c>
      <c r="D16" s="16">
        <v>4.1583750000000004</v>
      </c>
      <c r="E16" s="17" t="s">
        <v>1</v>
      </c>
      <c r="F16" s="18"/>
      <c r="G16" s="19">
        <f>+D16*F16</f>
        <v>0</v>
      </c>
      <c r="J16" s="39"/>
    </row>
    <row r="17" spans="2:10" x14ac:dyDescent="0.3">
      <c r="B17" s="59" t="s">
        <v>16</v>
      </c>
      <c r="C17" s="59"/>
      <c r="D17" s="59"/>
      <c r="E17" s="59"/>
      <c r="F17" s="59"/>
      <c r="G17" s="26">
        <f>SUM(G15:G16)</f>
        <v>0</v>
      </c>
      <c r="J17" s="39"/>
    </row>
    <row r="18" spans="2:10" x14ac:dyDescent="0.3">
      <c r="B18" s="13">
        <f>B14+1</f>
        <v>2</v>
      </c>
      <c r="C18" s="58" t="s">
        <v>22</v>
      </c>
      <c r="D18" s="58"/>
      <c r="E18" s="58"/>
      <c r="F18" s="58"/>
      <c r="G18" s="58"/>
      <c r="J18" s="39"/>
    </row>
    <row r="19" spans="2:10" ht="28.8" x14ac:dyDescent="0.3">
      <c r="B19" s="27">
        <f>+B18+0.01</f>
        <v>2.0099999999999998</v>
      </c>
      <c r="C19" s="28" t="s">
        <v>54</v>
      </c>
      <c r="D19" s="16">
        <v>2.5833750000000006</v>
      </c>
      <c r="E19" s="17" t="s">
        <v>1</v>
      </c>
      <c r="F19" s="19"/>
      <c r="G19" s="19">
        <f t="shared" ref="G19:G21" si="0">+D19*F19</f>
        <v>0</v>
      </c>
      <c r="J19" s="39"/>
    </row>
    <row r="20" spans="2:10" ht="43.2" x14ac:dyDescent="0.3">
      <c r="B20" s="27">
        <f t="shared" ref="B20:B21" si="1">+B19+0.01</f>
        <v>2.0199999999999996</v>
      </c>
      <c r="C20" s="28" t="s">
        <v>55</v>
      </c>
      <c r="D20" s="16">
        <v>1.575</v>
      </c>
      <c r="E20" s="17" t="s">
        <v>1</v>
      </c>
      <c r="F20" s="19"/>
      <c r="G20" s="19">
        <f t="shared" si="0"/>
        <v>0</v>
      </c>
      <c r="J20" s="39"/>
    </row>
    <row r="21" spans="2:10" ht="43.2" x14ac:dyDescent="0.3">
      <c r="B21" s="27">
        <f t="shared" si="1"/>
        <v>2.0299999999999994</v>
      </c>
      <c r="C21" s="28" t="s">
        <v>53</v>
      </c>
      <c r="D21" s="16">
        <v>0.53999999999999992</v>
      </c>
      <c r="E21" s="17" t="s">
        <v>1</v>
      </c>
      <c r="F21" s="19"/>
      <c r="G21" s="19">
        <f t="shared" si="0"/>
        <v>0</v>
      </c>
      <c r="J21" s="39"/>
    </row>
    <row r="22" spans="2:10" x14ac:dyDescent="0.3">
      <c r="B22" s="59" t="s">
        <v>23</v>
      </c>
      <c r="C22" s="59"/>
      <c r="D22" s="59"/>
      <c r="E22" s="59"/>
      <c r="F22" s="59"/>
      <c r="G22" s="26">
        <f>+G19+G21+G20</f>
        <v>0</v>
      </c>
      <c r="J22" s="39"/>
    </row>
    <row r="23" spans="2:10" x14ac:dyDescent="0.3">
      <c r="B23" s="13">
        <f>B18+1</f>
        <v>3</v>
      </c>
      <c r="C23" s="58" t="s">
        <v>17</v>
      </c>
      <c r="D23" s="58"/>
      <c r="E23" s="58"/>
      <c r="F23" s="58"/>
      <c r="G23" s="58"/>
      <c r="J23" s="39"/>
    </row>
    <row r="24" spans="2:10" ht="20.25" customHeight="1" x14ac:dyDescent="0.3">
      <c r="B24" s="27">
        <f>+B23+0.01</f>
        <v>3.01</v>
      </c>
      <c r="C24" s="28" t="s">
        <v>51</v>
      </c>
      <c r="D24" s="16">
        <v>32.82</v>
      </c>
      <c r="E24" s="17" t="s">
        <v>2</v>
      </c>
      <c r="F24" s="19"/>
      <c r="G24" s="19">
        <f>+D24*F24</f>
        <v>0</v>
      </c>
      <c r="J24" s="39"/>
    </row>
    <row r="25" spans="2:10" ht="20.25" customHeight="1" x14ac:dyDescent="0.3">
      <c r="B25" s="27">
        <f>+B24+0.01</f>
        <v>3.0199999999999996</v>
      </c>
      <c r="C25" s="28" t="s">
        <v>52</v>
      </c>
      <c r="D25" s="16">
        <v>1.2800000000000002</v>
      </c>
      <c r="E25" s="17" t="s">
        <v>2</v>
      </c>
      <c r="F25" s="19"/>
      <c r="G25" s="19">
        <f>+D25*F25</f>
        <v>0</v>
      </c>
      <c r="J25" s="39"/>
    </row>
    <row r="26" spans="2:10" x14ac:dyDescent="0.3">
      <c r="B26" s="59" t="s">
        <v>18</v>
      </c>
      <c r="C26" s="59"/>
      <c r="D26" s="59"/>
      <c r="E26" s="59"/>
      <c r="F26" s="59"/>
      <c r="G26" s="26">
        <f>+G24+G25</f>
        <v>0</v>
      </c>
      <c r="J26" s="39"/>
    </row>
    <row r="27" spans="2:10" x14ac:dyDescent="0.3">
      <c r="B27" s="13">
        <f>B23+1</f>
        <v>4</v>
      </c>
      <c r="C27" s="60" t="s">
        <v>3</v>
      </c>
      <c r="D27" s="61"/>
      <c r="E27" s="61"/>
      <c r="F27" s="61"/>
      <c r="G27" s="62"/>
      <c r="J27" s="39"/>
    </row>
    <row r="28" spans="2:10" x14ac:dyDescent="0.3">
      <c r="B28" s="14">
        <f>+B27+0.01</f>
        <v>4.01</v>
      </c>
      <c r="C28" s="31" t="s">
        <v>30</v>
      </c>
      <c r="D28" s="16">
        <v>80.900000000000006</v>
      </c>
      <c r="E28" s="17" t="s">
        <v>2</v>
      </c>
      <c r="F28" s="19"/>
      <c r="G28" s="19">
        <f>+F28*D28</f>
        <v>0</v>
      </c>
      <c r="J28" s="39"/>
    </row>
    <row r="29" spans="2:10" x14ac:dyDescent="0.3">
      <c r="B29" s="14">
        <f t="shared" ref="B29:B33" si="2">+B28+0.01</f>
        <v>4.0199999999999996</v>
      </c>
      <c r="C29" s="31" t="s">
        <v>36</v>
      </c>
      <c r="D29" s="16">
        <v>80.900000000000006</v>
      </c>
      <c r="E29" s="17" t="s">
        <v>2</v>
      </c>
      <c r="F29" s="19"/>
      <c r="G29" s="19">
        <f>+F29*D29</f>
        <v>0</v>
      </c>
      <c r="J29" s="39"/>
    </row>
    <row r="30" spans="2:10" x14ac:dyDescent="0.3">
      <c r="B30" s="14">
        <f t="shared" si="2"/>
        <v>4.0299999999999994</v>
      </c>
      <c r="C30" s="31" t="s">
        <v>31</v>
      </c>
      <c r="D30" s="16">
        <v>44.8</v>
      </c>
      <c r="E30" s="17" t="s">
        <v>33</v>
      </c>
      <c r="F30" s="19"/>
      <c r="G30" s="19">
        <f t="shared" ref="G30:G33" si="3">+F30*D30</f>
        <v>0</v>
      </c>
      <c r="J30" s="39"/>
    </row>
    <row r="31" spans="2:10" x14ac:dyDescent="0.3">
      <c r="B31" s="14">
        <f t="shared" si="2"/>
        <v>4.0399999999999991</v>
      </c>
      <c r="C31" s="31" t="s">
        <v>32</v>
      </c>
      <c r="D31" s="16">
        <v>6.6000000000000005</v>
      </c>
      <c r="E31" s="17" t="s">
        <v>2</v>
      </c>
      <c r="F31" s="19"/>
      <c r="G31" s="19">
        <f t="shared" si="3"/>
        <v>0</v>
      </c>
      <c r="J31" s="39"/>
    </row>
    <row r="32" spans="2:10" ht="28.8" x14ac:dyDescent="0.3">
      <c r="B32" s="14">
        <f t="shared" si="2"/>
        <v>4.0499999999999989</v>
      </c>
      <c r="C32" s="32" t="s">
        <v>60</v>
      </c>
      <c r="D32" s="16">
        <v>51.080000000000005</v>
      </c>
      <c r="E32" s="17" t="s">
        <v>2</v>
      </c>
      <c r="F32" s="19"/>
      <c r="G32" s="19">
        <f t="shared" si="3"/>
        <v>0</v>
      </c>
      <c r="J32" s="39"/>
    </row>
    <row r="33" spans="2:10" ht="29.25" customHeight="1" x14ac:dyDescent="0.3">
      <c r="B33" s="14">
        <f t="shared" si="2"/>
        <v>4.0599999999999987</v>
      </c>
      <c r="C33" s="15" t="s">
        <v>59</v>
      </c>
      <c r="D33" s="16">
        <v>44.480000000000004</v>
      </c>
      <c r="E33" s="17" t="s">
        <v>2</v>
      </c>
      <c r="F33" s="19"/>
      <c r="G33" s="19">
        <f t="shared" si="3"/>
        <v>0</v>
      </c>
      <c r="J33" s="39"/>
    </row>
    <row r="34" spans="2:10" x14ac:dyDescent="0.3">
      <c r="B34" s="59" t="s">
        <v>19</v>
      </c>
      <c r="C34" s="59"/>
      <c r="D34" s="59"/>
      <c r="E34" s="59"/>
      <c r="F34" s="59"/>
      <c r="G34" s="26">
        <f>+G33+G32+G31+G30+G28+G29</f>
        <v>0</v>
      </c>
      <c r="J34" s="39"/>
    </row>
    <row r="35" spans="2:10" x14ac:dyDescent="0.3">
      <c r="B35" s="13">
        <f>B27+1</f>
        <v>5</v>
      </c>
      <c r="C35" s="58" t="s">
        <v>20</v>
      </c>
      <c r="D35" s="58"/>
      <c r="E35" s="58"/>
      <c r="F35" s="58"/>
      <c r="G35" s="58"/>
      <c r="J35" s="39"/>
    </row>
    <row r="36" spans="2:10" ht="28.5" customHeight="1" x14ac:dyDescent="0.3">
      <c r="B36" s="14">
        <f>+B35+0.01</f>
        <v>5.01</v>
      </c>
      <c r="C36" s="20" t="s">
        <v>21</v>
      </c>
      <c r="D36" s="21">
        <v>1</v>
      </c>
      <c r="E36" s="22" t="s">
        <v>15</v>
      </c>
      <c r="F36" s="29"/>
      <c r="G36" s="19">
        <f>+D36*F36</f>
        <v>0</v>
      </c>
      <c r="J36" s="39"/>
    </row>
    <row r="37" spans="2:10" x14ac:dyDescent="0.3">
      <c r="B37" s="14">
        <f t="shared" ref="B37:B41" si="4">+B36+0.01</f>
        <v>5.0199999999999996</v>
      </c>
      <c r="C37" s="20" t="s">
        <v>63</v>
      </c>
      <c r="D37" s="21">
        <v>6</v>
      </c>
      <c r="E37" s="22" t="s">
        <v>64</v>
      </c>
      <c r="F37" s="29"/>
      <c r="G37" s="19">
        <f>+D37*F37</f>
        <v>0</v>
      </c>
      <c r="J37" s="39"/>
    </row>
    <row r="38" spans="2:10" x14ac:dyDescent="0.3">
      <c r="B38" s="14">
        <f t="shared" si="4"/>
        <v>5.0299999999999994</v>
      </c>
      <c r="C38" s="20" t="s">
        <v>24</v>
      </c>
      <c r="D38" s="21">
        <v>2</v>
      </c>
      <c r="E38" s="22" t="s">
        <v>15</v>
      </c>
      <c r="F38" s="29"/>
      <c r="G38" s="19">
        <f>+D38*F38</f>
        <v>0</v>
      </c>
      <c r="J38" s="39"/>
    </row>
    <row r="39" spans="2:10" ht="28.8" x14ac:dyDescent="0.3">
      <c r="B39" s="14">
        <f t="shared" si="4"/>
        <v>5.0399999999999991</v>
      </c>
      <c r="C39" s="20" t="s">
        <v>25</v>
      </c>
      <c r="D39" s="21">
        <v>4</v>
      </c>
      <c r="E39" s="22" t="s">
        <v>15</v>
      </c>
      <c r="F39" s="29"/>
      <c r="G39" s="19">
        <f t="shared" ref="G39:G41" si="5">+D39*F39</f>
        <v>0</v>
      </c>
    </row>
    <row r="40" spans="2:10" x14ac:dyDescent="0.3">
      <c r="B40" s="14">
        <f t="shared" si="4"/>
        <v>5.0499999999999989</v>
      </c>
      <c r="C40" s="20" t="s">
        <v>65</v>
      </c>
      <c r="D40" s="21">
        <v>1</v>
      </c>
      <c r="E40" s="22" t="s">
        <v>66</v>
      </c>
      <c r="F40" s="29"/>
      <c r="G40" s="19">
        <f t="shared" si="5"/>
        <v>0</v>
      </c>
    </row>
    <row r="41" spans="2:10" ht="32.25" customHeight="1" x14ac:dyDescent="0.3">
      <c r="B41" s="14">
        <f t="shared" si="4"/>
        <v>5.0599999999999987</v>
      </c>
      <c r="C41" s="20" t="s">
        <v>26</v>
      </c>
      <c r="D41" s="17">
        <v>3</v>
      </c>
      <c r="E41" s="22" t="s">
        <v>15</v>
      </c>
      <c r="F41" s="29"/>
      <c r="G41" s="19">
        <f t="shared" si="5"/>
        <v>0</v>
      </c>
    </row>
    <row r="42" spans="2:10" x14ac:dyDescent="0.3">
      <c r="B42" s="51" t="s">
        <v>28</v>
      </c>
      <c r="C42" s="52"/>
      <c r="D42" s="52"/>
      <c r="E42" s="52"/>
      <c r="F42" s="53"/>
      <c r="G42" s="26">
        <f>+G41+G39+G38+G36+G40+G37</f>
        <v>0</v>
      </c>
    </row>
    <row r="43" spans="2:10" x14ac:dyDescent="0.3">
      <c r="B43" s="13">
        <f>B35+1</f>
        <v>6</v>
      </c>
      <c r="C43" s="58" t="s">
        <v>27</v>
      </c>
      <c r="D43" s="58"/>
      <c r="E43" s="58"/>
      <c r="F43" s="58"/>
      <c r="G43" s="58"/>
    </row>
    <row r="44" spans="2:10" ht="45.75" customHeight="1" x14ac:dyDescent="0.3">
      <c r="B44" s="14">
        <f>+B43+0.01</f>
        <v>6.01</v>
      </c>
      <c r="C44" s="36" t="s">
        <v>49</v>
      </c>
      <c r="D44" s="21">
        <v>1</v>
      </c>
      <c r="E44" s="22" t="s">
        <v>0</v>
      </c>
      <c r="F44" s="19"/>
      <c r="G44" s="19">
        <f>+D44*F44</f>
        <v>0</v>
      </c>
    </row>
    <row r="45" spans="2:10" x14ac:dyDescent="0.3">
      <c r="B45" s="14">
        <f t="shared" ref="B45:B48" si="6">+B44+0.01</f>
        <v>6.02</v>
      </c>
      <c r="C45" s="20" t="s">
        <v>50</v>
      </c>
      <c r="D45" s="21">
        <v>1</v>
      </c>
      <c r="E45" s="22" t="s">
        <v>0</v>
      </c>
      <c r="F45" s="19"/>
      <c r="G45" s="19">
        <f>+D45*F45</f>
        <v>0</v>
      </c>
    </row>
    <row r="46" spans="2:10" x14ac:dyDescent="0.3">
      <c r="B46" s="14">
        <f t="shared" si="6"/>
        <v>6.0299999999999994</v>
      </c>
      <c r="C46" s="20" t="s">
        <v>61</v>
      </c>
      <c r="D46" s="21">
        <v>1</v>
      </c>
      <c r="E46" s="22" t="s">
        <v>0</v>
      </c>
      <c r="F46" s="19"/>
      <c r="G46" s="19">
        <f t="shared" ref="G46:G47" si="7">+D46*F46</f>
        <v>0</v>
      </c>
    </row>
    <row r="47" spans="2:10" x14ac:dyDescent="0.3">
      <c r="B47" s="14">
        <f t="shared" si="6"/>
        <v>6.0399999999999991</v>
      </c>
      <c r="C47" s="20" t="s">
        <v>62</v>
      </c>
      <c r="D47" s="21">
        <f>4.9*4.9</f>
        <v>24.010000000000005</v>
      </c>
      <c r="E47" s="22" t="s">
        <v>2</v>
      </c>
      <c r="F47" s="19"/>
      <c r="G47" s="19">
        <f t="shared" si="7"/>
        <v>0</v>
      </c>
    </row>
    <row r="48" spans="2:10" x14ac:dyDescent="0.3">
      <c r="B48" s="14">
        <f t="shared" si="6"/>
        <v>6.0499999999999989</v>
      </c>
      <c r="C48" s="30" t="s">
        <v>35</v>
      </c>
      <c r="D48" s="21">
        <v>1</v>
      </c>
      <c r="E48" s="37" t="s">
        <v>14</v>
      </c>
      <c r="F48" s="19"/>
      <c r="G48" s="19">
        <f>+D48*F48</f>
        <v>0</v>
      </c>
    </row>
    <row r="49" spans="2:7" x14ac:dyDescent="0.3">
      <c r="B49" s="51" t="s">
        <v>34</v>
      </c>
      <c r="C49" s="52"/>
      <c r="D49" s="52"/>
      <c r="E49" s="52"/>
      <c r="F49" s="53"/>
      <c r="G49" s="26">
        <f>G44+G45+G48+G46+G47</f>
        <v>0</v>
      </c>
    </row>
    <row r="50" spans="2:7" x14ac:dyDescent="0.3">
      <c r="B50" s="54" t="s">
        <v>37</v>
      </c>
      <c r="C50" s="54"/>
      <c r="D50" s="54"/>
      <c r="E50" s="54"/>
      <c r="F50" s="55">
        <f>+G49+G34+G26+G22+G17+G42</f>
        <v>0</v>
      </c>
      <c r="G50" s="55"/>
    </row>
    <row r="51" spans="2:7" x14ac:dyDescent="0.3">
      <c r="B51" s="33"/>
      <c r="C51" s="56" t="s">
        <v>38</v>
      </c>
      <c r="D51" s="57"/>
      <c r="E51" s="57"/>
      <c r="F51" s="57"/>
      <c r="G51" s="57"/>
    </row>
    <row r="52" spans="2:7" x14ac:dyDescent="0.3">
      <c r="B52" s="34">
        <f t="shared" ref="B52:B58" si="8">B51+0.01</f>
        <v>0.01</v>
      </c>
      <c r="C52" s="35" t="s">
        <v>39</v>
      </c>
      <c r="D52" s="24">
        <v>10</v>
      </c>
      <c r="E52" s="25" t="s">
        <v>40</v>
      </c>
      <c r="F52" s="45">
        <f>(D52/100)*$F$50</f>
        <v>0</v>
      </c>
      <c r="G52" s="45"/>
    </row>
    <row r="53" spans="2:7" x14ac:dyDescent="0.3">
      <c r="B53" s="34">
        <f t="shared" si="8"/>
        <v>0.02</v>
      </c>
      <c r="C53" s="35" t="s">
        <v>41</v>
      </c>
      <c r="D53" s="24">
        <v>3</v>
      </c>
      <c r="E53" s="25" t="s">
        <v>40</v>
      </c>
      <c r="F53" s="45">
        <f>(D53/100)*$F$50</f>
        <v>0</v>
      </c>
      <c r="G53" s="45"/>
    </row>
    <row r="54" spans="2:7" x14ac:dyDescent="0.3">
      <c r="B54" s="34">
        <f t="shared" si="8"/>
        <v>0.03</v>
      </c>
      <c r="C54" s="35" t="s">
        <v>42</v>
      </c>
      <c r="D54" s="24">
        <v>3</v>
      </c>
      <c r="E54" s="25" t="s">
        <v>40</v>
      </c>
      <c r="F54" s="45">
        <f>(D54/100)*$F$50</f>
        <v>0</v>
      </c>
      <c r="G54" s="45"/>
    </row>
    <row r="55" spans="2:7" x14ac:dyDescent="0.3">
      <c r="B55" s="34">
        <f t="shared" si="8"/>
        <v>0.04</v>
      </c>
      <c r="C55" s="23" t="s">
        <v>43</v>
      </c>
      <c r="D55" s="24">
        <v>1</v>
      </c>
      <c r="E55" s="25" t="s">
        <v>40</v>
      </c>
      <c r="F55" s="45">
        <f>(D55/100)*$F$50</f>
        <v>0</v>
      </c>
      <c r="G55" s="45"/>
    </row>
    <row r="56" spans="2:7" x14ac:dyDescent="0.3">
      <c r="B56" s="34">
        <f t="shared" si="8"/>
        <v>0.05</v>
      </c>
      <c r="C56" s="35" t="s">
        <v>44</v>
      </c>
      <c r="D56" s="24">
        <v>18</v>
      </c>
      <c r="E56" s="25" t="s">
        <v>40</v>
      </c>
      <c r="F56" s="45">
        <f>(D56/100)*$F$52</f>
        <v>0</v>
      </c>
      <c r="G56" s="45"/>
    </row>
    <row r="57" spans="2:7" x14ac:dyDescent="0.3">
      <c r="B57" s="34">
        <f t="shared" si="8"/>
        <v>6.0000000000000005E-2</v>
      </c>
      <c r="C57" s="35" t="s">
        <v>45</v>
      </c>
      <c r="D57" s="24">
        <v>3</v>
      </c>
      <c r="E57" s="25" t="s">
        <v>40</v>
      </c>
      <c r="F57" s="45">
        <f>(D57/100)*$F$50</f>
        <v>0</v>
      </c>
      <c r="G57" s="45"/>
    </row>
    <row r="58" spans="2:7" ht="15" thickBot="1" x14ac:dyDescent="0.35">
      <c r="B58" s="34">
        <f t="shared" si="8"/>
        <v>7.0000000000000007E-2</v>
      </c>
      <c r="C58" s="35" t="s">
        <v>46</v>
      </c>
      <c r="D58" s="24">
        <v>0.1</v>
      </c>
      <c r="E58" s="25" t="s">
        <v>40</v>
      </c>
      <c r="F58" s="45">
        <f>(D58/100)*$F$50</f>
        <v>0</v>
      </c>
      <c r="G58" s="45"/>
    </row>
    <row r="59" spans="2:7" ht="15" thickBot="1" x14ac:dyDescent="0.35">
      <c r="B59" s="46" t="s">
        <v>47</v>
      </c>
      <c r="C59" s="47"/>
      <c r="D59" s="47"/>
      <c r="E59" s="48"/>
      <c r="F59" s="49">
        <f>SUM(F52:G58)</f>
        <v>0</v>
      </c>
      <c r="G59" s="50"/>
    </row>
    <row r="60" spans="2:7" ht="15" thickBot="1" x14ac:dyDescent="0.35">
      <c r="B60" s="40" t="s">
        <v>48</v>
      </c>
      <c r="C60" s="41"/>
      <c r="D60" s="41"/>
      <c r="E60" s="42"/>
      <c r="F60" s="43">
        <f>+F59+F50</f>
        <v>0</v>
      </c>
      <c r="G60" s="44"/>
    </row>
    <row r="65" spans="2:7" ht="75" customHeight="1" x14ac:dyDescent="0.35">
      <c r="B65" s="63"/>
      <c r="C65" s="63"/>
      <c r="D65" s="1"/>
      <c r="E65" s="65"/>
      <c r="F65" s="65"/>
      <c r="G65" s="65"/>
    </row>
    <row r="66" spans="2:7" ht="18" x14ac:dyDescent="0.35">
      <c r="B66" s="64"/>
      <c r="C66" s="64"/>
      <c r="D66" s="1"/>
      <c r="E66" s="38"/>
      <c r="F66" s="38"/>
    </row>
  </sheetData>
  <mergeCells count="35">
    <mergeCell ref="B65:C65"/>
    <mergeCell ref="B66:C66"/>
    <mergeCell ref="E65:G65"/>
    <mergeCell ref="B13:G13"/>
    <mergeCell ref="A4:G4"/>
    <mergeCell ref="A5:G5"/>
    <mergeCell ref="A6:G6"/>
    <mergeCell ref="B8:G8"/>
    <mergeCell ref="B10:G10"/>
    <mergeCell ref="C14:G14"/>
    <mergeCell ref="B17:F17"/>
    <mergeCell ref="C23:G23"/>
    <mergeCell ref="B26:F26"/>
    <mergeCell ref="F53:G53"/>
    <mergeCell ref="B34:F34"/>
    <mergeCell ref="C35:G35"/>
    <mergeCell ref="C18:G18"/>
    <mergeCell ref="B22:F22"/>
    <mergeCell ref="C43:G43"/>
    <mergeCell ref="B42:F42"/>
    <mergeCell ref="C27:G27"/>
    <mergeCell ref="B49:F49"/>
    <mergeCell ref="B50:E50"/>
    <mergeCell ref="F50:G50"/>
    <mergeCell ref="C51:G51"/>
    <mergeCell ref="F52:G52"/>
    <mergeCell ref="B60:E60"/>
    <mergeCell ref="F60:G60"/>
    <mergeCell ref="F54:G54"/>
    <mergeCell ref="F55:G55"/>
    <mergeCell ref="F56:G56"/>
    <mergeCell ref="F57:G57"/>
    <mergeCell ref="F58:G58"/>
    <mergeCell ref="B59:E59"/>
    <mergeCell ref="F59:G59"/>
  </mergeCells>
  <phoneticPr fontId="4" type="noConversion"/>
  <pageMargins left="0.25" right="0.25" top="0.75" bottom="0.75" header="0.3" footer="0.3"/>
  <pageSetup paperSize="9" scale="99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Casanova Perez</dc:creator>
  <cp:lastModifiedBy>Gabriel Rijo Reyes</cp:lastModifiedBy>
  <cp:lastPrinted>2021-10-14T19:57:16Z</cp:lastPrinted>
  <dcterms:created xsi:type="dcterms:W3CDTF">2020-12-04T15:09:48Z</dcterms:created>
  <dcterms:modified xsi:type="dcterms:W3CDTF">2022-05-10T22:20:59Z</dcterms:modified>
</cp:coreProperties>
</file>