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8_{4DA98A8E-C6ED-48A2-B8BA-10B4B6144F2F}" xr6:coauthVersionLast="47" xr6:coauthVersionMax="47" xr10:uidLastSave="{00000000-0000-0000-0000-000000000000}"/>
  <bookViews>
    <workbookView xWindow="-120" yWindow="-120" windowWidth="29040" windowHeight="15840" xr2:uid="{4338FEAE-DB8E-4C02-BE6D-DDC1311F061E}"/>
  </bookViews>
  <sheets>
    <sheet name="6143" sheetId="1" r:id="rId1"/>
    <sheet name="6144" sheetId="2" r:id="rId2"/>
    <sheet name="6145" sheetId="3" r:id="rId3"/>
    <sheet name="6146"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C124" i="1"/>
  <c r="C123" i="1"/>
  <c r="C122" i="1"/>
  <c r="J102" i="1"/>
  <c r="I102" i="1"/>
  <c r="I98" i="1"/>
  <c r="C89" i="1"/>
  <c r="C88" i="1"/>
  <c r="C87" i="1"/>
  <c r="J65" i="1"/>
  <c r="I65" i="1"/>
  <c r="I61" i="1"/>
  <c r="C52" i="1"/>
  <c r="C51" i="1"/>
  <c r="C50" i="1"/>
  <c r="I30" i="4"/>
  <c r="I30" i="3"/>
  <c r="I30" i="2"/>
  <c r="I30" i="1"/>
  <c r="J30" i="1"/>
  <c r="C17" i="4"/>
  <c r="C16" i="4"/>
  <c r="C15" i="4"/>
  <c r="C17" i="3"/>
  <c r="C16" i="3"/>
  <c r="C15" i="3"/>
  <c r="C17" i="2"/>
  <c r="C16" i="2"/>
  <c r="C15" i="2"/>
  <c r="C17" i="1"/>
  <c r="C16" i="1"/>
  <c r="C15" i="1"/>
  <c r="I26" i="4" l="1"/>
  <c r="J30" i="4"/>
  <c r="J30" i="3"/>
  <c r="I26" i="3"/>
  <c r="J30" i="2"/>
  <c r="I26" i="2"/>
  <c r="I26" i="1"/>
</calcChain>
</file>

<file path=xl/sharedStrings.xml><?xml version="1.0" encoding="utf-8"?>
<sst xmlns="http://schemas.openxmlformats.org/spreadsheetml/2006/main" count="463" uniqueCount="96">
  <si>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</si>
  <si>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</si>
  <si>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</si>
  <si>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</si>
  <si>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</si>
  <si>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</si>
  <si>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</si>
  <si>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</si>
  <si>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</si>
  <si>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</si>
  <si>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</si>
  <si>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</si>
  <si>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</si>
  <si>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</si>
  <si>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</si>
  <si>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</si>
  <si>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</si>
  <si>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</si>
  <si>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</si>
  <si>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</si>
  <si>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</si>
  <si>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</si>
  <si>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</si>
  <si>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</si>
  <si>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</si>
  <si>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</si>
  <si>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</si>
  <si>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</si>
  <si>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</si>
  <si>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</si>
  <si>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</si>
  <si>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</si>
  <si>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</si>
  <si>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</si>
  <si>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</si>
  <si>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</si>
  <si>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</si>
  <si>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</si>
  <si>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</si>
  <si>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</si>
  <si>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</si>
  <si>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</si>
  <si>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</si>
  <si>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</si>
  <si>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</si>
  <si>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</si>
  <si>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</si>
  <si>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</si>
  <si>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</si>
  <si>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</si>
  <si>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</si>
  <si>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</si>
  <si>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</si>
  <si>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</si>
  <si>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</si>
  <si>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</si>
  <si>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</si>
  <si>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</si>
  <si>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</si>
  <si>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</si>
  <si>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</si>
  <si>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</si>
  <si>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</si>
  <si>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</si>
  <si>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</si>
  <si>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</si>
  <si>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</si>
  <si>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</si>
  <si>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</si>
  <si>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</si>
  <si>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</si>
  <si>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</si>
  <si>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</si>
  <si>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</si>
  <si>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Aumentar las recaudaciones por declaraciones de personas físicas o jurídicas en un 10% para el 2022</t>
  </si>
  <si>
    <t>Mejorar el control y supervisión de las zonas francas comerciales para lograr el aumento de certificaciones en un 4% para el 2022.</t>
  </si>
  <si>
    <t>Eficientizar los servicios y operaciones técnicas ofrecidos a empresas y personas físicas que generan retorno e impacto social en un 10% para el 2022</t>
  </si>
  <si>
    <t xml:space="preserve"> Programación 2do. Trimestre </t>
  </si>
  <si>
    <t>Ejecución 2do.Trimestre</t>
  </si>
  <si>
    <t>La desviación presentada de un 35% más en la ejecución de metas con relación a lo programado se debe al aumento en la cantidad de exoneraciones que fueron otorgadas durante este trimestre. En cuanto a lo financiero, la desviación en 49%, se debe a que los recursos del Fondo 9995, no se ejecutan en línea.</t>
  </si>
  <si>
    <t>Aplicación de exoneraciones parciales y/o totales concedidas en los casos en que proceda, sobre las importaciones directas</t>
  </si>
  <si>
    <t>La desviación presentada de un 11% en la ejecución metas con relación a lo programado se debe al incremento en la cantidad de declaraciones importación y  exportación desaduanizadas, gracias al aumento en la actividad económica, especialmente el comercio para este trimestre. En cuanto a la parte financiera, el desvío en 23% se debe a que los recursos del Fondo 9995, no se ejecutan en línea.</t>
  </si>
  <si>
    <t>I -Información Institucional</t>
  </si>
  <si>
    <t>Personas Físicas y Jurídicas reciben servicios de desaduanización de mercancías</t>
  </si>
  <si>
    <t>6143-Personas Físicas y Jurídicas reciben servicios de desaduanización de mercancías</t>
  </si>
  <si>
    <t>La desviación presentada de un 12% en la ejecución menor que la meta con relación a lo programado se debió a certificaciones no entregadas debido a varias solicitudes incompletas remitidas por los consignatarios para este trimestre. En cuanto a lo financiero, la desviación en un 27% se debe a que los recursos del fondo 9995, no se ejecutan en línea.</t>
  </si>
  <si>
    <t>La desviación presentada de un 85% en la ejecución metas menor con relación a lo programado, se debió a que no se pudo concluir con las visitas de verificación y el proceso de depuración correspondiente de las empresas solicitantes por al aumento en la cantidad de secciones de iniciativas legislativas que fueron tomadas en consideración para este trimestre. En cuanto a lo financiero, la desviación en 36%, se debe a que los recursos del Fondo 9995, no se ejecutan en línea.</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</si>
  <si>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</si>
  <si>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</si>
  <si>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</si>
  <si>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</si>
  <si>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</si>
  <si>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Enc. Sec. Ejecución Presupuestaria</t>
  </si>
  <si>
    <t xml:space="preserve">Janibis Scarlet Santana Adames </t>
  </si>
  <si>
    <t>Enc. Dpto Gestión Estratégica</t>
  </si>
  <si>
    <t>Informe de Evaluación 2do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</si>
</sst>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entury Gothic"/>
      <family val="2"/>
    </font>
    <font>
      <sz val="11"/>
      <color theme="1"/>
      <name val="Century Gothic"/>
      <family val="2"/>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3" fillId="0" borderId="0" xfId="0" applyFont="1" applyAlignment="1">
      <alignment vertical="center"/>
    </xf>
    <xf numFmtId="167" fontId="16" fillId="7" borderId="25" xfId="0" applyNumberFormat="1" applyFont="1" applyFill="1" applyBorder="1" applyAlignment="1" applyProtection="1">
      <alignment horizontal="center" vertical="center" wrapText="1" readingOrder="1"/>
      <protection locked="0"/>
    </xf>
    <xf numFmtId="0" fontId="2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5"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0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59397</xdr:rowOff>
    </xdr:from>
    <xdr:ext cx="1235075" cy="73004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123825" y="259422"/>
          <a:ext cx="1235075" cy="730049"/>
        </a:xfrm>
        <a:prstGeom prst="rect">
          <a:avLst/>
        </a:prstGeom>
      </xdr:spPr>
    </xdr:pic>
    <xdr:clientData/>
  </xdr:oneCellAnchor>
  <xdr:twoCellAnchor editAs="oneCell">
    <xdr:from>
      <xdr:col>0</xdr:col>
      <xdr:colOff>1276350</xdr:colOff>
      <xdr:row>148</xdr:row>
      <xdr:rowOff>126447</xdr:rowOff>
    </xdr:from>
    <xdr:to>
      <xdr:col>2</xdr:col>
      <xdr:colOff>619125</xdr:colOff>
      <xdr:row>150</xdr:row>
      <xdr:rowOff>143889</xdr:rowOff>
    </xdr:to>
    <xdr:pic>
      <xdr:nvPicPr>
        <xdr:cNvPr id="4" name="id-94B4A89B-A12B-4C3B-AF63-593653C2B4B0">
          <a:extLst>
            <a:ext uri="{FF2B5EF4-FFF2-40B4-BE49-F238E27FC236}">
              <a16:creationId xmlns:a16="http://schemas.microsoft.com/office/drawing/2014/main" id="{97C54C73-81B5-BD8A-9444-32F71149FC7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669" t="60094" r="23407" b="28974"/>
        <a:stretch/>
      </xdr:blipFill>
      <xdr:spPr bwMode="auto">
        <a:xfrm>
          <a:off x="1276350" y="36388122"/>
          <a:ext cx="1724025" cy="398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148</xdr:row>
      <xdr:rowOff>46905</xdr:rowOff>
    </xdr:from>
    <xdr:to>
      <xdr:col>8</xdr:col>
      <xdr:colOff>377757</xdr:colOff>
      <xdr:row>150</xdr:row>
      <xdr:rowOff>172667</xdr:rowOff>
    </xdr:to>
    <xdr:pic>
      <xdr:nvPicPr>
        <xdr:cNvPr id="5" name="id-94B4A89B-A12B-4C3B-AF63-593653C2B4B0">
          <a:extLst>
            <a:ext uri="{FF2B5EF4-FFF2-40B4-BE49-F238E27FC236}">
              <a16:creationId xmlns:a16="http://schemas.microsoft.com/office/drawing/2014/main" id="{C0A95FD4-6757-96B4-3826-58AE091DF8DE}"/>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172" t="76666" r="35465" b="12926"/>
        <a:stretch/>
      </xdr:blipFill>
      <xdr:spPr bwMode="auto">
        <a:xfrm>
          <a:off x="6200775" y="36308580"/>
          <a:ext cx="1644582" cy="50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xdr:colOff>
      <xdr:row>145</xdr:row>
      <xdr:rowOff>142875</xdr:rowOff>
    </xdr:from>
    <xdr:to>
      <xdr:col>3</xdr:col>
      <xdr:colOff>723900</xdr:colOff>
      <xdr:row>153</xdr:row>
      <xdr:rowOff>52967</xdr:rowOff>
    </xdr:to>
    <xdr:pic>
      <xdr:nvPicPr>
        <xdr:cNvPr id="6" name="Imagen 5">
          <a:extLst>
            <a:ext uri="{FF2B5EF4-FFF2-40B4-BE49-F238E27FC236}">
              <a16:creationId xmlns:a16="http://schemas.microsoft.com/office/drawing/2014/main" id="{9EA84E7C-AC26-4B0E-9D78-2190D0B9C345}"/>
            </a:ext>
          </a:extLst>
        </xdr:cNvPr>
        <xdr:cNvPicPr>
          <a:picLocks noChangeAspect="1"/>
        </xdr:cNvPicPr>
      </xdr:nvPicPr>
      <xdr:blipFill>
        <a:blip xmlns:r="http://schemas.openxmlformats.org/officeDocument/2006/relationships" r:embed="rId4"/>
        <a:stretch>
          <a:fillRect/>
        </a:stretch>
      </xdr:blipFill>
      <xdr:spPr>
        <a:xfrm>
          <a:off x="2486025" y="36033075"/>
          <a:ext cx="1466850" cy="1434092"/>
        </a:xfrm>
        <a:prstGeom prst="rect">
          <a:avLst/>
        </a:prstGeom>
      </xdr:spPr>
    </xdr:pic>
    <xdr:clientData/>
  </xdr:twoCellAnchor>
  <xdr:twoCellAnchor editAs="oneCell">
    <xdr:from>
      <xdr:col>7</xdr:col>
      <xdr:colOff>809625</xdr:colOff>
      <xdr:row>145</xdr:row>
      <xdr:rowOff>133350</xdr:rowOff>
    </xdr:from>
    <xdr:to>
      <xdr:col>9</xdr:col>
      <xdr:colOff>624074</xdr:colOff>
      <xdr:row>153</xdr:row>
      <xdr:rowOff>123825</xdr:rowOff>
    </xdr:to>
    <xdr:pic>
      <xdr:nvPicPr>
        <xdr:cNvPr id="7" name="Imagen 6">
          <a:extLst>
            <a:ext uri="{FF2B5EF4-FFF2-40B4-BE49-F238E27FC236}">
              <a16:creationId xmlns:a16="http://schemas.microsoft.com/office/drawing/2014/main" id="{5F8ED3CC-D564-435A-B6E0-A486C291E3C8}"/>
            </a:ext>
          </a:extLst>
        </xdr:cNvPr>
        <xdr:cNvPicPr>
          <a:picLocks noChangeAspect="1"/>
        </xdr:cNvPicPr>
      </xdr:nvPicPr>
      <xdr:blipFill>
        <a:blip xmlns:r="http://schemas.openxmlformats.org/officeDocument/2006/relationships" r:embed="rId5"/>
        <a:stretch>
          <a:fillRect/>
        </a:stretch>
      </xdr:blipFill>
      <xdr:spPr>
        <a:xfrm>
          <a:off x="7429500" y="36023550"/>
          <a:ext cx="1509899" cy="1514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1</xdr:row>
      <xdr:rowOff>28575</xdr:rowOff>
    </xdr:from>
    <xdr:ext cx="1235075" cy="730049"/>
    <xdr:pic>
      <xdr:nvPicPr>
        <xdr:cNvPr id="2" name="Imagen 1">
          <a:extLst>
            <a:ext uri="{FF2B5EF4-FFF2-40B4-BE49-F238E27FC236}">
              <a16:creationId xmlns:a16="http://schemas.microsoft.com/office/drawing/2014/main" id="{32BE0E0B-FCE7-4DF7-85E5-E867113B075E}"/>
            </a:ext>
          </a:extLst>
        </xdr:cNvPr>
        <xdr:cNvPicPr>
          <a:picLocks noChangeAspect="1"/>
        </xdr:cNvPicPr>
      </xdr:nvPicPr>
      <xdr:blipFill>
        <a:blip xmlns:r="http://schemas.openxmlformats.org/officeDocument/2006/relationships" r:embed="rId1"/>
        <a:stretch>
          <a:fillRect/>
        </a:stretch>
      </xdr:blipFill>
      <xdr:spPr>
        <a:xfrm>
          <a:off x="142875" y="228600"/>
          <a:ext cx="1235075" cy="7300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1</xdr:row>
      <xdr:rowOff>47625</xdr:rowOff>
    </xdr:from>
    <xdr:ext cx="1235075" cy="730049"/>
    <xdr:pic>
      <xdr:nvPicPr>
        <xdr:cNvPr id="2" name="Imagen 1">
          <a:extLst>
            <a:ext uri="{FF2B5EF4-FFF2-40B4-BE49-F238E27FC236}">
              <a16:creationId xmlns:a16="http://schemas.microsoft.com/office/drawing/2014/main" id="{48A8BF0F-7BC1-4EC3-AB49-EF0E775E61A7}"/>
            </a:ext>
          </a:extLst>
        </xdr:cNvPr>
        <xdr:cNvPicPr>
          <a:picLocks noChangeAspect="1"/>
        </xdr:cNvPicPr>
      </xdr:nvPicPr>
      <xdr:blipFill>
        <a:blip xmlns:r="http://schemas.openxmlformats.org/officeDocument/2006/relationships" r:embed="rId1"/>
        <a:stretch>
          <a:fillRect/>
        </a:stretch>
      </xdr:blipFill>
      <xdr:spPr>
        <a:xfrm>
          <a:off x="76200" y="247650"/>
          <a:ext cx="1235075" cy="7300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133350</xdr:colOff>
      <xdr:row>1</xdr:row>
      <xdr:rowOff>57150</xdr:rowOff>
    </xdr:from>
    <xdr:ext cx="1235075" cy="730049"/>
    <xdr:pic>
      <xdr:nvPicPr>
        <xdr:cNvPr id="2" name="Imagen 1">
          <a:extLst>
            <a:ext uri="{FF2B5EF4-FFF2-40B4-BE49-F238E27FC236}">
              <a16:creationId xmlns:a16="http://schemas.microsoft.com/office/drawing/2014/main" id="{78B52ED0-25E8-4627-8437-54A9FC5E0B63}"/>
            </a:ext>
          </a:extLst>
        </xdr:cNvPr>
        <xdr:cNvPicPr>
          <a:picLocks noChangeAspect="1"/>
        </xdr:cNvPicPr>
      </xdr:nvPicPr>
      <xdr:blipFill>
        <a:blip xmlns:r="http://schemas.openxmlformats.org/officeDocument/2006/relationships" r:embed="rId1"/>
        <a:stretch>
          <a:fillRect/>
        </a:stretch>
      </xdr:blipFill>
      <xdr:spPr>
        <a:xfrm>
          <a:off x="133350" y="257175"/>
          <a:ext cx="1235075" cy="7300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104" dataDxfId="102" headerRowBorderDxfId="103" tableBorderDxfId="101" totalsRowBorderDxfId="100">
  <autoFilter ref="A29:J30" xr:uid="{729C141F-E46E-4045-97F9-5386819ECC6C}"/>
  <tableColumns count="10">
    <tableColumn id="1" xr3:uid="{DC1B7B10-25DF-444B-B97E-464EC471DB5B}" name="Producto" dataDxfId="99"/>
    <tableColumn id="2" xr3:uid="{C61E64BC-B5A5-45F4-8F84-130CBA355D9D}" name="Indicador" dataDxfId="98"/>
    <tableColumn id="3" xr3:uid="{3AC7971E-A8AB-4C13-830D-AC13829EAC0E}" name="Física_x000a_(A)" dataDxfId="97"/>
    <tableColumn id="4" xr3:uid="{8DB7EDBB-DB79-4CBD-AD68-D153CE19B0A8}" name="Financiera_x000a_(B)" dataDxfId="96"/>
    <tableColumn id="9" xr3:uid="{F0F0230C-1AC1-4535-83F4-E083D77D07B4}" name="Física_x000a_(C)" dataDxfId="95"/>
    <tableColumn id="10" xr3:uid="{0CC70C83-E52A-4C45-B592-E7B7ECCF1AD3}" name="Financiera_x000a_(D)" dataDxfId="94"/>
    <tableColumn id="5" xr3:uid="{C2FDA61C-9281-4FCB-A3FE-246521A85EA0}" name="Física _x000a_(E)" dataDxfId="93"/>
    <tableColumn id="6" xr3:uid="{B07D8104-8103-4848-A228-6FBAE528EF68}" name="Financiera _x000a_ (F)" dataDxfId="92"/>
    <tableColumn id="7" xr3:uid="{F97ACE16-1124-4543-AD0A-CBAA1878A36A}" name="Física _x000a_(%)_x000a_ G=E/C" dataDxfId="91" dataCellStyle="Porcentaje">
      <calculatedColumnFormula>+Tabla1[[#This Row],[Física 
(E)]]/Tabla1[[#This Row],[Física
(C)]]</calculatedColumnFormula>
    </tableColumn>
    <tableColumn id="8" xr3:uid="{CAB2F777-24BA-4EFC-82F9-153B93171D9B}" name="Financiero _x000a_(%) _x000a_H=F/D" dataDxfId="90">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D88440F-404F-44D6-8086-80214BCD0608}" name="Tabla136" displayName="Tabla136" ref="A64:J65" totalsRowShown="0" headerRowDxfId="89" dataDxfId="87" headerRowBorderDxfId="88" tableBorderDxfId="86" totalsRowBorderDxfId="85">
  <autoFilter ref="A64:J65" xr:uid="{4D88440F-404F-44D6-8086-80214BCD0608}"/>
  <tableColumns count="10">
    <tableColumn id="1" xr3:uid="{70400CBA-ADE6-4392-8212-4A688754BB7D}" name="Producto" dataDxfId="84"/>
    <tableColumn id="2" xr3:uid="{B4D2D5D5-FD6D-4621-B410-F5ABB424B022}" name="Indicador" dataDxfId="83"/>
    <tableColumn id="3" xr3:uid="{D1F08D0F-9EEE-4C3D-95BA-454E991D3D52}" name="Física_x000a_(A)" dataDxfId="82"/>
    <tableColumn id="4" xr3:uid="{E4E817D0-F6CA-47F3-B8A3-2B12836997A7}" name="Financiera_x000a_(B)" dataDxfId="81"/>
    <tableColumn id="9" xr3:uid="{9F6971FA-047A-45F3-97DE-2CB4B25A53B9}" name="Física_x000a_(C)" dataDxfId="80"/>
    <tableColumn id="10" xr3:uid="{78B2EB76-B30C-4D22-952D-3A89A747514E}" name="Financiera_x000a_(D)" dataDxfId="79"/>
    <tableColumn id="5" xr3:uid="{F3B45BB4-2037-4AD6-8AA8-A7542721981F}" name="Física _x000a_(E)" dataDxfId="78"/>
    <tableColumn id="6" xr3:uid="{DBF5728C-53F0-4814-B6DF-A23D1EC52723}" name="Financiera _x000a_ (F)" dataDxfId="77"/>
    <tableColumn id="7" xr3:uid="{C57F9A30-E222-452E-9CEF-74A2438C5DCB}" name="Física _x000a_(%)_x000a_ G=E/C" dataDxfId="76" dataCellStyle="Porcentaje">
      <calculatedColumnFormula>+Tabla136[[#This Row],[Física 
(E)]]/Tabla136[[#This Row],[Física
(C)]]</calculatedColumnFormula>
    </tableColumn>
    <tableColumn id="8" xr3:uid="{9716C72F-FA1A-4863-9F7D-EC3F27826F46}" name="Financiero _x000a_(%) _x000a_H=F/D" dataDxfId="75">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9F4CAC4-0428-427F-A79D-B76E7831406F}" name="Tabla1347" displayName="Tabla1347" ref="A101:J102" totalsRowShown="0" headerRowDxfId="74" dataDxfId="72" headerRowBorderDxfId="73" tableBorderDxfId="71" totalsRowBorderDxfId="70">
  <autoFilter ref="A101:J102" xr:uid="{99F4CAC4-0428-427F-A79D-B76E7831406F}"/>
  <tableColumns count="10">
    <tableColumn id="1" xr3:uid="{93AF8991-6F27-4370-93A3-04C54F6D5797}" name="Producto" dataDxfId="69"/>
    <tableColumn id="2" xr3:uid="{E1884F0E-55FB-4A3B-B794-3F144D66A90A}" name="Indicador" dataDxfId="68"/>
    <tableColumn id="3" xr3:uid="{AD1275D0-3BB4-4638-8621-16B1F9106104}" name="Física_x000a_(A)" dataDxfId="67"/>
    <tableColumn id="4" xr3:uid="{07DA9C97-EF42-4D5C-8DA8-8426B66E008F}" name="Financiera_x000a_(B)" dataDxfId="66"/>
    <tableColumn id="9" xr3:uid="{9DE8A727-3D7F-49C7-B04D-35BC8D27A990}" name="Física_x000a_(C)" dataDxfId="65"/>
    <tableColumn id="10" xr3:uid="{32B909CA-0514-4068-9147-256F6B96452A}" name="Financiera_x000a_(D)" dataDxfId="64"/>
    <tableColumn id="5" xr3:uid="{A8224381-4461-4A90-A1EC-62F1EB2B860F}" name="Física _x000a_(E)" dataDxfId="63"/>
    <tableColumn id="6" xr3:uid="{7E7A35F2-C8A8-4394-82A8-BC498B740421}" name="Financiera _x000a_ (F)" dataDxfId="62"/>
    <tableColumn id="7" xr3:uid="{831AA21C-F2E8-42AC-B220-BF496518F161}" name="Física _x000a_(%)_x000a_ G=E/C" dataDxfId="61" dataCellStyle="Porcentaje">
      <calculatedColumnFormula>+Tabla1347[[#This Row],[Física 
(E)]]/Tabla1347[[#This Row],[Física
(C)]]</calculatedColumnFormula>
    </tableColumn>
    <tableColumn id="8" xr3:uid="{F7B2BE75-2599-49B9-9203-FE4BBC6A6002}" name="Financiero _x000a_(%) _x000a_H=F/D" dataDxfId="60">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558904-C291-4C34-86B4-77C505C372F8}" name="Tabla13458" displayName="Tabla13458" ref="A136:J137" totalsRowShown="0" headerRowDxfId="59" dataDxfId="57" headerRowBorderDxfId="58" tableBorderDxfId="56" totalsRowBorderDxfId="55">
  <autoFilter ref="A136:J137" xr:uid="{7F558904-C291-4C34-86B4-77C505C372F8}"/>
  <tableColumns count="10">
    <tableColumn id="1" xr3:uid="{26255B2B-FF92-4F84-965A-7185F7C97940}" name="Producto" dataDxfId="54"/>
    <tableColumn id="2" xr3:uid="{ABB5300B-9E97-4DDD-BFD9-50C49B79D54D}" name="Indicador" dataDxfId="53"/>
    <tableColumn id="3" xr3:uid="{7044397F-91EA-4376-AE1A-602C5442095F}" name="Física_x000a_(A)" dataDxfId="52"/>
    <tableColumn id="4" xr3:uid="{0D837CEB-F352-4350-A1B7-7C2ACB985138}" name="Financiera_x000a_(B)" dataDxfId="51"/>
    <tableColumn id="9" xr3:uid="{7BCC2EA3-9B4C-47B6-929D-4BD94D3810B1}" name="Física_x000a_(C)" dataDxfId="50"/>
    <tableColumn id="10" xr3:uid="{DA3FEDB0-6806-4C98-80CE-E0A1FF122C74}" name="Financiera_x000a_(D)" dataDxfId="49"/>
    <tableColumn id="5" xr3:uid="{FB883228-5133-424E-8FD2-7FBB03F97296}" name="Física _x000a_(E)" dataDxfId="48"/>
    <tableColumn id="6" xr3:uid="{9DF91284-E6BB-462B-BF0C-0376DCDB8AD8}" name="Financiera _x000a_ (F)" dataDxfId="47"/>
    <tableColumn id="7" xr3:uid="{2870A779-9758-430E-9B52-478A2B8E7926}" name="Física _x000a_(%)_x000a_ G=E/C" dataDxfId="46" dataCellStyle="Porcentaje">
      <calculatedColumnFormula>+Tabla13458[[#This Row],[Física 
(E)]]/Tabla13458[[#This Row],[Física
(C)]]</calculatedColumnFormula>
    </tableColumn>
    <tableColumn id="8" xr3:uid="{94375529-FC7E-4171-BBB4-EFE86D7DFF28}" name="Financiero _x000a_(%) _x000a_H=F/D" dataDxfId="45">
      <calculatedColumnFormula>+Tabla13458[[#This Row],[Financiera 
 (F)]]/Tabla13458[[#This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2CFA01-EC33-470E-8C74-41A578966391}" name="Tabla13" displayName="Tabla13" ref="A29:J30" totalsRowShown="0" headerRowDxfId="44" dataDxfId="42" headerRowBorderDxfId="43" tableBorderDxfId="41" totalsRowBorderDxfId="40">
  <autoFilter ref="A29:J30" xr:uid="{729C141F-E46E-4045-97F9-5386819ECC6C}"/>
  <tableColumns count="10">
    <tableColumn id="1" xr3:uid="{7A1BD930-5777-4449-A653-91F1755541F1}" name="Producto" dataDxfId="39"/>
    <tableColumn id="2" xr3:uid="{0FCBC42D-16C0-4A41-A6F7-F80AF9307A47}" name="Indicador" dataDxfId="38"/>
    <tableColumn id="3" xr3:uid="{B472B900-B94B-409A-9510-38A4B086765A}" name="Física_x000a_(A)" dataDxfId="37"/>
    <tableColumn id="4" xr3:uid="{9325AFB6-472B-4161-8827-7916C97833D7}" name="Financiera_x000a_(B)" dataDxfId="36"/>
    <tableColumn id="9" xr3:uid="{2DF054C8-7A2B-4592-96B3-6061AA8E49D0}" name="Física_x000a_(C)" dataDxfId="35"/>
    <tableColumn id="10" xr3:uid="{F59769D9-6CDA-4811-9882-5D9326931903}" name="Financiera_x000a_(D)" dataDxfId="34"/>
    <tableColumn id="5" xr3:uid="{C42B8B3F-A75A-4E80-8D3C-ED95A6DD1733}" name="Física _x000a_(E)" dataDxfId="33"/>
    <tableColumn id="6" xr3:uid="{13F4F31F-BA0D-493D-9060-73F7E327B16B}" name="Financiera _x000a_ (F)" dataDxfId="32"/>
    <tableColumn id="7" xr3:uid="{50130037-A20D-425F-AF10-F603C885750A}" name="Física _x000a_(%)_x000a_ G=E/C" dataDxfId="31" dataCellStyle="Porcentaje">
      <calculatedColumnFormula>+Tabla13[[#This Row],[Física 
(E)]]/Tabla13[[#This Row],[Física
(C)]]</calculatedColumnFormula>
    </tableColumn>
    <tableColumn id="8" xr3:uid="{61757AAE-326B-4D4B-8BC0-AA16303F32B2}"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6CD98B-46EE-4F6B-9584-CD1BD2D1846D}" name="Tabla134" displayName="Tabla134" ref="A29:J30" totalsRowShown="0" headerRowDxfId="29" dataDxfId="27" headerRowBorderDxfId="28" tableBorderDxfId="26" totalsRowBorderDxfId="25">
  <autoFilter ref="A29:J30" xr:uid="{729C141F-E46E-4045-97F9-5386819ECC6C}"/>
  <tableColumns count="10">
    <tableColumn id="1" xr3:uid="{EBD0C686-935E-4867-B238-3537EA83D9B7}" name="Producto" dataDxfId="24"/>
    <tableColumn id="2" xr3:uid="{655FFBD0-94DA-4E0B-BD70-9193A4600DE3}" name="Indicador" dataDxfId="23"/>
    <tableColumn id="3" xr3:uid="{42FC7EE0-6A04-4971-94B4-C471E94DCA9D}" name="Física_x000a_(A)" dataDxfId="22"/>
    <tableColumn id="4" xr3:uid="{C9D29FDF-07D1-42D8-80DE-3319391E167C}" name="Financiera_x000a_(B)" dataDxfId="21"/>
    <tableColumn id="9" xr3:uid="{6DB84EE3-ADF6-4AB6-926D-78601D5D726F}" name="Física_x000a_(C)" dataDxfId="20"/>
    <tableColumn id="10" xr3:uid="{FA53AAAA-2DF1-48B7-9495-2F08C0D6CDAE}" name="Financiera_x000a_(D)" dataDxfId="19"/>
    <tableColumn id="5" xr3:uid="{0444E031-C66F-430E-AAF2-FBABC822844D}" name="Física _x000a_(E)" dataDxfId="18"/>
    <tableColumn id="6" xr3:uid="{AD163CC4-A3C0-415F-A488-C0059C1BE75F}" name="Financiera _x000a_ (F)" dataDxfId="17"/>
    <tableColumn id="7" xr3:uid="{E82FFDD5-DC4D-450F-922B-00E502ED9792}" name="Física _x000a_(%)_x000a_ G=E/C" dataDxfId="16" dataCellStyle="Porcentaje">
      <calculatedColumnFormula>+Tabla134[[#This Row],[Física 
(E)]]/Tabla134[[#This Row],[Física
(C)]]</calculatedColumnFormula>
    </tableColumn>
    <tableColumn id="8" xr3:uid="{3CCF78F3-4901-4257-B95D-0669414E7EAA}" name="Financiero _x000a_(%) _x000a_H=F/D" dataDxfId="15">
      <calculatedColumnFormula>+Tabla134[[#This Row],[Financiera 
 (F)]]/Tabla134[[#This Row],[Financiera
(D)]]</calculatedColumnFormula>
    </tableColumn>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ABBA6-EAEC-4F88-94CD-B21E3F6B3AAF}" name="Tabla1345" displayName="Tabla1345" ref="A29:J30" totalsRowShown="0" headerRowDxfId="14" dataDxfId="12" headerRowBorderDxfId="13" tableBorderDxfId="11" totalsRowBorderDxfId="10">
  <autoFilter ref="A29:J30" xr:uid="{729C141F-E46E-4045-97F9-5386819ECC6C}"/>
  <tableColumns count="10">
    <tableColumn id="1" xr3:uid="{409083FE-B3B8-42C3-9E71-2BC77BCCC8F4}" name="Producto" dataDxfId="9"/>
    <tableColumn id="2" xr3:uid="{A5F1862E-DC87-40A1-9669-152307AD1B8F}" name="Indicador" dataDxfId="8"/>
    <tableColumn id="3" xr3:uid="{1357C427-A6CF-491D-AEF1-50B164A38CFB}" name="Física_x000a_(A)" dataDxfId="7"/>
    <tableColumn id="4" xr3:uid="{237595F1-31E3-46BC-B895-E3CDB8A1DECD}" name="Financiera_x000a_(B)" dataDxfId="6"/>
    <tableColumn id="9" xr3:uid="{020B5E1D-FB7B-4E12-A4D2-38E7EC659B4A}" name="Física_x000a_(C)" dataDxfId="5"/>
    <tableColumn id="10" xr3:uid="{96B757CB-CF10-47E8-8DF3-255D5BC0D173}" name="Financiera_x000a_(D)" dataDxfId="4"/>
    <tableColumn id="5" xr3:uid="{CA307D18-7100-42FA-8C36-6EB8C97AB24B}" name="Física _x000a_(E)" dataDxfId="3"/>
    <tableColumn id="6" xr3:uid="{380DDF06-C01D-44D6-8775-7A28A8B31081}" name="Financiera _x000a_ (F)" dataDxfId="2"/>
    <tableColumn id="7" xr3:uid="{838FAFE4-929E-492F-BC29-46D13413370B}" name="Física _x000a_(%)_x000a_ G=E/C" dataDxfId="1" dataCellStyle="Porcentaje">
      <calculatedColumnFormula>+Tabla1345[[#This Row],[Física 
(E)]]/Tabla1345[[#This Row],[Física
(C)]]</calculatedColumnFormula>
    </tableColumn>
    <tableColumn id="8" xr3:uid="{B78A1629-5CFE-4D5C-A480-AAF7BA3037A8}" name="Financiero _x000a_(%) _x000a_H=F/D" dataDxfId="0">
      <calculatedColumnFormula>+Tabla1345[[#This Row],[Financiera 
 (F)]]/Tabla1345[[#This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53"/>
  <sheetViews>
    <sheetView tabSelected="1" workbookViewId="0">
      <selection activeCell="B2" sqref="B2:J2"/>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thickBot="1" x14ac:dyDescent="0.3">
      <c r="A2" s="20"/>
      <c r="B2" s="74" t="s">
        <v>95</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4" t="s">
        <v>82</v>
      </c>
      <c r="B7" s="35"/>
      <c r="C7" s="35"/>
      <c r="D7" s="35"/>
      <c r="E7" s="35"/>
      <c r="F7" s="35"/>
      <c r="G7" s="35"/>
      <c r="H7" s="35"/>
      <c r="I7" s="35"/>
      <c r="J7" s="36"/>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4" customHeight="1" x14ac:dyDescent="0.25">
      <c r="A13" s="6" t="s">
        <v>8</v>
      </c>
      <c r="B13" s="70" t="s">
        <v>57</v>
      </c>
      <c r="C13" s="70"/>
      <c r="D13" s="70"/>
      <c r="E13" s="70"/>
      <c r="F13" s="70"/>
      <c r="G13" s="70"/>
      <c r="H13" s="70"/>
      <c r="I13" s="70"/>
      <c r="J13" s="70"/>
    </row>
    <row r="14" spans="1:11" ht="15.75" x14ac:dyDescent="0.25">
      <c r="A14" s="34" t="s">
        <v>9</v>
      </c>
      <c r="B14" s="35"/>
      <c r="C14" s="35"/>
      <c r="D14" s="35"/>
      <c r="E14" s="35"/>
      <c r="F14" s="35"/>
      <c r="G14" s="35"/>
      <c r="H14" s="35"/>
      <c r="I14" s="35"/>
      <c r="J14" s="36"/>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9">
        <v>1.1000000000000001</v>
      </c>
      <c r="C16" s="66" t="str">
        <f>IFERROR(VLOOKUP(B16,'[1]Validacion datos'!A8:B26,2,FALSE),"")</f>
        <v>Administración pública transparente, eficiente y orientada</v>
      </c>
      <c r="D16" s="66"/>
      <c r="E16" s="66"/>
      <c r="F16" s="66"/>
      <c r="G16" s="66"/>
      <c r="H16" s="66"/>
      <c r="I16" s="66"/>
      <c r="J16" s="66"/>
    </row>
    <row r="17" spans="1:11" ht="29.45" customHeight="1" x14ac:dyDescent="0.25">
      <c r="A17" s="6" t="s">
        <v>12</v>
      </c>
      <c r="B17" s="9"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4" t="s">
        <v>13</v>
      </c>
      <c r="B18" s="35"/>
      <c r="C18" s="35"/>
      <c r="D18" s="35"/>
      <c r="E18" s="35"/>
      <c r="F18" s="35"/>
      <c r="G18" s="35"/>
      <c r="H18" s="35"/>
      <c r="I18" s="35"/>
      <c r="J18" s="36"/>
    </row>
    <row r="19" spans="1:11" ht="29.25" customHeight="1" x14ac:dyDescent="0.25">
      <c r="A19" s="6" t="s">
        <v>14</v>
      </c>
      <c r="B19" s="47" t="s">
        <v>55</v>
      </c>
      <c r="C19" s="47"/>
      <c r="D19" s="47"/>
      <c r="E19" s="47"/>
      <c r="F19" s="47"/>
      <c r="G19" s="47"/>
      <c r="H19" s="47"/>
      <c r="I19" s="47"/>
      <c r="J19" s="48"/>
    </row>
    <row r="20" spans="1:11" ht="76.900000000000006" customHeight="1" x14ac:dyDescent="0.25">
      <c r="A20" s="10" t="s">
        <v>15</v>
      </c>
      <c r="B20" s="47" t="s">
        <v>59</v>
      </c>
      <c r="C20" s="47"/>
      <c r="D20" s="47"/>
      <c r="E20" s="47"/>
      <c r="F20" s="47"/>
      <c r="G20" s="47"/>
      <c r="H20" s="47"/>
      <c r="I20" s="47"/>
      <c r="J20" s="48"/>
    </row>
    <row r="21" spans="1:11" ht="34.5" customHeight="1" x14ac:dyDescent="0.25">
      <c r="A21" s="10" t="s">
        <v>16</v>
      </c>
      <c r="B21" s="47" t="s">
        <v>60</v>
      </c>
      <c r="C21" s="47"/>
      <c r="D21" s="47"/>
      <c r="E21" s="47"/>
      <c r="F21" s="47"/>
      <c r="G21" s="47"/>
      <c r="H21" s="47"/>
      <c r="I21" s="47"/>
      <c r="J21" s="48"/>
    </row>
    <row r="22" spans="1:11" ht="35.25" customHeight="1" x14ac:dyDescent="0.25">
      <c r="A22" s="10" t="s">
        <v>38</v>
      </c>
      <c r="B22" s="47" t="s">
        <v>74</v>
      </c>
      <c r="C22" s="47"/>
      <c r="D22" s="47"/>
      <c r="E22" s="47"/>
      <c r="F22" s="47"/>
      <c r="G22" s="47"/>
      <c r="H22" s="47"/>
      <c r="I22" s="47"/>
      <c r="J22" s="48"/>
      <c r="K22" s="1"/>
    </row>
    <row r="23" spans="1:11" ht="15.75" x14ac:dyDescent="0.25">
      <c r="A23" s="34" t="s">
        <v>17</v>
      </c>
      <c r="B23" s="35"/>
      <c r="C23" s="35"/>
      <c r="D23" s="35"/>
      <c r="E23" s="35"/>
      <c r="F23" s="35"/>
      <c r="G23" s="35"/>
      <c r="H23" s="35"/>
      <c r="I23" s="35"/>
      <c r="J23" s="36"/>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1746153041</v>
      </c>
      <c r="B26" s="55"/>
      <c r="C26" s="56">
        <v>1819557416.6400001</v>
      </c>
      <c r="D26" s="57"/>
      <c r="E26" s="58"/>
      <c r="F26" s="56">
        <v>609720808.11000001</v>
      </c>
      <c r="G26" s="57"/>
      <c r="H26" s="58"/>
      <c r="I26" s="59">
        <f>+F26/C26</f>
        <v>0.33509292014313691</v>
      </c>
      <c r="J26" s="60"/>
    </row>
    <row r="27" spans="1:11" ht="15.75" x14ac:dyDescent="0.25">
      <c r="A27" s="44" t="s">
        <v>23</v>
      </c>
      <c r="B27" s="45"/>
      <c r="C27" s="45"/>
      <c r="D27" s="45"/>
      <c r="E27" s="45"/>
      <c r="F27" s="45"/>
      <c r="G27" s="45"/>
      <c r="H27" s="45"/>
      <c r="I27" s="45"/>
      <c r="J27" s="46"/>
      <c r="K27" s="1"/>
    </row>
    <row r="28" spans="1:1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83</v>
      </c>
      <c r="B30" s="15" t="s">
        <v>62</v>
      </c>
      <c r="C30" s="16">
        <v>742265</v>
      </c>
      <c r="D30" s="17">
        <v>1819557416.6400001</v>
      </c>
      <c r="E30" s="17">
        <v>183790</v>
      </c>
      <c r="F30" s="17">
        <v>354849065</v>
      </c>
      <c r="G30" s="18">
        <v>203692</v>
      </c>
      <c r="H30" s="17">
        <v>273775655.85000002</v>
      </c>
      <c r="I30" s="27">
        <f>+Tabla1[[#This Row],[Física 
(E)]]/Tabla1[[#This Row],[Física
(C)]]</f>
        <v>1.1082866314815822</v>
      </c>
      <c r="J30" s="27">
        <f>+Tabla1[[#This Row],[Financiera 
 (F)]]/Tabla1[[#This Row],[Financiera
(D)]]</f>
        <v>0.77152705996280424</v>
      </c>
    </row>
    <row r="31" spans="1:11" ht="15.75" x14ac:dyDescent="0.25">
      <c r="A31" s="34" t="s">
        <v>28</v>
      </c>
      <c r="B31" s="35"/>
      <c r="C31" s="35"/>
      <c r="D31" s="35"/>
      <c r="E31" s="35"/>
      <c r="F31" s="35"/>
      <c r="G31" s="35"/>
      <c r="H31" s="35"/>
      <c r="I31" s="35"/>
      <c r="J31" s="36"/>
    </row>
    <row r="32" spans="1:11" ht="15.75" x14ac:dyDescent="0.25">
      <c r="A32" s="44" t="s">
        <v>29</v>
      </c>
      <c r="B32" s="45"/>
      <c r="C32" s="45"/>
      <c r="D32" s="45"/>
      <c r="E32" s="45"/>
      <c r="F32" s="45"/>
      <c r="G32" s="45"/>
      <c r="H32" s="45"/>
      <c r="I32" s="45"/>
      <c r="J32" s="46"/>
    </row>
    <row r="33" spans="1:11" x14ac:dyDescent="0.25">
      <c r="A33" s="19" t="s">
        <v>30</v>
      </c>
      <c r="B33" s="47" t="s">
        <v>84</v>
      </c>
      <c r="C33" s="47"/>
      <c r="D33" s="47"/>
      <c r="E33" s="47"/>
      <c r="F33" s="47"/>
      <c r="G33" s="47"/>
      <c r="H33" s="47"/>
      <c r="I33" s="47"/>
      <c r="J33" s="48"/>
      <c r="K33" s="1"/>
    </row>
    <row r="34" spans="1:11" ht="15" customHeight="1" x14ac:dyDescent="0.25">
      <c r="A34" s="19" t="s">
        <v>31</v>
      </c>
      <c r="B34" s="47" t="s">
        <v>61</v>
      </c>
      <c r="C34" s="47"/>
      <c r="D34" s="47"/>
      <c r="E34" s="47"/>
      <c r="F34" s="47"/>
      <c r="G34" s="47"/>
      <c r="H34" s="47"/>
      <c r="I34" s="47"/>
      <c r="J34" s="48"/>
    </row>
    <row r="35" spans="1:11" x14ac:dyDescent="0.25">
      <c r="A35" s="19" t="s">
        <v>32</v>
      </c>
      <c r="B35" s="47"/>
      <c r="C35" s="47"/>
      <c r="D35" s="47"/>
      <c r="E35" s="47"/>
      <c r="F35" s="47"/>
      <c r="G35" s="47"/>
      <c r="H35" s="47"/>
      <c r="I35" s="47"/>
      <c r="J35" s="48"/>
    </row>
    <row r="36" spans="1:11" ht="59.25" customHeight="1" x14ac:dyDescent="0.25">
      <c r="A36" s="19" t="s">
        <v>33</v>
      </c>
      <c r="B36" s="47" t="s">
        <v>81</v>
      </c>
      <c r="C36" s="47"/>
      <c r="D36" s="47"/>
      <c r="E36" s="47"/>
      <c r="F36" s="47"/>
      <c r="G36" s="47"/>
      <c r="H36" s="47"/>
      <c r="I36" s="47"/>
      <c r="J36" s="48"/>
    </row>
    <row r="37" spans="1:11" ht="15.75" x14ac:dyDescent="0.25">
      <c r="A37" s="34" t="s">
        <v>34</v>
      </c>
      <c r="B37" s="35"/>
      <c r="C37" s="35"/>
      <c r="D37" s="35"/>
      <c r="E37" s="35"/>
      <c r="F37" s="35"/>
      <c r="G37" s="35"/>
      <c r="H37" s="35"/>
      <c r="I37" s="35"/>
      <c r="J37" s="36"/>
    </row>
    <row r="38" spans="1:11" ht="15.75" x14ac:dyDescent="0.25">
      <c r="A38" s="37" t="s">
        <v>35</v>
      </c>
      <c r="B38" s="38"/>
      <c r="C38" s="38"/>
      <c r="D38" s="38"/>
      <c r="E38" s="38"/>
      <c r="F38" s="38"/>
      <c r="G38" s="38"/>
      <c r="H38" s="38"/>
      <c r="I38" s="38"/>
      <c r="J38" s="39"/>
    </row>
    <row r="39" spans="1:11" x14ac:dyDescent="0.25">
      <c r="A39" s="40" t="s">
        <v>41</v>
      </c>
      <c r="B39" s="41"/>
      <c r="C39" s="41"/>
      <c r="D39" s="41"/>
      <c r="E39" s="41"/>
      <c r="F39" s="41"/>
      <c r="G39" s="41"/>
      <c r="H39" s="41"/>
      <c r="I39" s="41"/>
      <c r="J39" s="42"/>
      <c r="K39" s="1"/>
    </row>
    <row r="40" spans="1:11" ht="27.75" customHeight="1" x14ac:dyDescent="0.25">
      <c r="A40" s="25"/>
      <c r="B40" s="25"/>
      <c r="C40" s="25"/>
      <c r="D40" s="25"/>
      <c r="E40" s="25"/>
      <c r="F40" s="25"/>
      <c r="G40" s="25"/>
      <c r="H40" s="25"/>
      <c r="I40" s="25"/>
      <c r="J40" s="25"/>
    </row>
    <row r="41" spans="1:11" ht="27.75" customHeight="1" x14ac:dyDescent="0.25">
      <c r="A41" s="43"/>
      <c r="B41" s="43"/>
      <c r="C41" s="43"/>
      <c r="D41" s="43"/>
      <c r="E41" s="43"/>
      <c r="F41" s="43"/>
      <c r="G41" s="43"/>
      <c r="H41" s="43"/>
      <c r="I41" s="43"/>
      <c r="J41" s="43"/>
    </row>
    <row r="42" spans="1:11" ht="30.75" customHeight="1" x14ac:dyDescent="0.25">
      <c r="A42" s="34" t="s">
        <v>82</v>
      </c>
      <c r="B42" s="35"/>
      <c r="C42" s="35"/>
      <c r="D42" s="35"/>
      <c r="E42" s="35"/>
      <c r="F42" s="35"/>
      <c r="G42" s="35"/>
      <c r="H42" s="35"/>
      <c r="I42" s="35"/>
      <c r="J42" s="36"/>
    </row>
    <row r="43" spans="1:11" ht="15.75" x14ac:dyDescent="0.25">
      <c r="A43" s="44" t="s">
        <v>5</v>
      </c>
      <c r="B43" s="45"/>
      <c r="C43" s="45"/>
      <c r="D43" s="45"/>
      <c r="E43" s="45"/>
      <c r="F43" s="45"/>
      <c r="G43" s="45"/>
      <c r="H43" s="45"/>
      <c r="I43" s="45"/>
      <c r="J43" s="46"/>
    </row>
    <row r="44" spans="1:11" x14ac:dyDescent="0.25">
      <c r="A44" s="6" t="s">
        <v>6</v>
      </c>
      <c r="B44" s="67" t="s">
        <v>49</v>
      </c>
      <c r="C44" s="68"/>
      <c r="D44" s="68"/>
      <c r="E44" s="68"/>
      <c r="F44" s="68"/>
      <c r="G44" s="68"/>
      <c r="H44" s="68"/>
      <c r="I44" s="68"/>
      <c r="J44" s="69"/>
    </row>
    <row r="45" spans="1:11" x14ac:dyDescent="0.25">
      <c r="A45" s="23" t="s">
        <v>36</v>
      </c>
      <c r="B45" s="67" t="s">
        <v>50</v>
      </c>
      <c r="C45" s="68"/>
      <c r="D45" s="68"/>
      <c r="E45" s="68"/>
      <c r="F45" s="68"/>
      <c r="G45" s="68"/>
      <c r="H45" s="68"/>
      <c r="I45" s="68"/>
      <c r="J45" s="69"/>
    </row>
    <row r="46" spans="1:11" x14ac:dyDescent="0.25">
      <c r="A46" s="23" t="s">
        <v>37</v>
      </c>
      <c r="B46" s="67" t="s">
        <v>51</v>
      </c>
      <c r="C46" s="68"/>
      <c r="D46" s="68"/>
      <c r="E46" s="68"/>
      <c r="F46" s="68"/>
      <c r="G46" s="68"/>
      <c r="H46" s="68"/>
      <c r="I46" s="68"/>
      <c r="J46" s="69"/>
    </row>
    <row r="47" spans="1:11" x14ac:dyDescent="0.25">
      <c r="A47" s="6" t="s">
        <v>7</v>
      </c>
      <c r="B47" s="70" t="s">
        <v>56</v>
      </c>
      <c r="C47" s="70"/>
      <c r="D47" s="70"/>
      <c r="E47" s="70"/>
      <c r="F47" s="70"/>
      <c r="G47" s="70"/>
      <c r="H47" s="70"/>
      <c r="I47" s="70"/>
      <c r="J47" s="70"/>
    </row>
    <row r="48" spans="1:11" x14ac:dyDescent="0.25">
      <c r="A48" s="6" t="s">
        <v>8</v>
      </c>
      <c r="B48" s="70" t="s">
        <v>57</v>
      </c>
      <c r="C48" s="70"/>
      <c r="D48" s="70"/>
      <c r="E48" s="70"/>
      <c r="F48" s="70"/>
      <c r="G48" s="70"/>
      <c r="H48" s="70"/>
      <c r="I48" s="70"/>
      <c r="J48" s="70"/>
    </row>
    <row r="49" spans="1:10" ht="15.75" x14ac:dyDescent="0.25">
      <c r="A49" s="34" t="s">
        <v>9</v>
      </c>
      <c r="B49" s="35"/>
      <c r="C49" s="35"/>
      <c r="D49" s="35"/>
      <c r="E49" s="35"/>
      <c r="F49" s="35"/>
      <c r="G49" s="35"/>
      <c r="H49" s="35"/>
      <c r="I49" s="35"/>
      <c r="J49" s="36"/>
    </row>
    <row r="50" spans="1:10" x14ac:dyDescent="0.25">
      <c r="A50" s="6" t="s">
        <v>10</v>
      </c>
      <c r="B50" s="24">
        <v>1</v>
      </c>
      <c r="C50" s="66" t="str">
        <f>IFERROR(VLOOKUP(B50,'[1]Validacion datos'!A37:B40,2,FALSE),"")</f>
        <v/>
      </c>
      <c r="D50" s="66"/>
      <c r="E50" s="66"/>
      <c r="F50" s="66"/>
      <c r="G50" s="66"/>
      <c r="H50" s="66"/>
      <c r="I50" s="66"/>
      <c r="J50" s="66"/>
    </row>
    <row r="51" spans="1:10" x14ac:dyDescent="0.25">
      <c r="A51" s="6" t="s">
        <v>11</v>
      </c>
      <c r="B51" s="9">
        <v>1.1000000000000001</v>
      </c>
      <c r="C51" s="66" t="str">
        <f>IFERROR(VLOOKUP(B51,'[1]Validacion datos'!A43:B61,2,FALSE),"")</f>
        <v/>
      </c>
      <c r="D51" s="66"/>
      <c r="E51" s="66"/>
      <c r="F51" s="66"/>
      <c r="G51" s="66"/>
      <c r="H51" s="66"/>
      <c r="I51" s="66"/>
      <c r="J51" s="66"/>
    </row>
    <row r="52" spans="1:10" x14ac:dyDescent="0.25">
      <c r="A52" s="6" t="s">
        <v>12</v>
      </c>
      <c r="B52" s="9" t="s">
        <v>58</v>
      </c>
      <c r="C52" s="66" t="str">
        <f>IFERROR(VLOOKUP(B52,'[1]Validacion datos'!D43:E99,2,FALSE),"")</f>
        <v/>
      </c>
      <c r="D52" s="66"/>
      <c r="E52" s="66"/>
      <c r="F52" s="66"/>
      <c r="G52" s="66"/>
      <c r="H52" s="66"/>
      <c r="I52" s="66"/>
      <c r="J52" s="66"/>
    </row>
    <row r="53" spans="1:10" ht="15.75" x14ac:dyDescent="0.25">
      <c r="A53" s="34" t="s">
        <v>13</v>
      </c>
      <c r="B53" s="35"/>
      <c r="C53" s="35"/>
      <c r="D53" s="35"/>
      <c r="E53" s="35"/>
      <c r="F53" s="35"/>
      <c r="G53" s="35"/>
      <c r="H53" s="35"/>
      <c r="I53" s="35"/>
      <c r="J53" s="36"/>
    </row>
    <row r="54" spans="1:10" x14ac:dyDescent="0.25">
      <c r="A54" s="6" t="s">
        <v>14</v>
      </c>
      <c r="B54" s="47" t="s">
        <v>54</v>
      </c>
      <c r="C54" s="47"/>
      <c r="D54" s="47"/>
      <c r="E54" s="47"/>
      <c r="F54" s="47"/>
      <c r="G54" s="47"/>
      <c r="H54" s="47"/>
      <c r="I54" s="47"/>
      <c r="J54" s="48"/>
    </row>
    <row r="55" spans="1:10" x14ac:dyDescent="0.25">
      <c r="A55" s="10" t="s">
        <v>15</v>
      </c>
      <c r="B55" s="47" t="s">
        <v>63</v>
      </c>
      <c r="C55" s="47"/>
      <c r="D55" s="47"/>
      <c r="E55" s="47"/>
      <c r="F55" s="47"/>
      <c r="G55" s="47"/>
      <c r="H55" s="47"/>
      <c r="I55" s="47"/>
      <c r="J55" s="48"/>
    </row>
    <row r="56" spans="1:10" x14ac:dyDescent="0.25">
      <c r="A56" s="10" t="s">
        <v>16</v>
      </c>
      <c r="B56" s="47" t="s">
        <v>64</v>
      </c>
      <c r="C56" s="47"/>
      <c r="D56" s="47"/>
      <c r="E56" s="47"/>
      <c r="F56" s="47"/>
      <c r="G56" s="47"/>
      <c r="H56" s="47"/>
      <c r="I56" s="47"/>
      <c r="J56" s="48"/>
    </row>
    <row r="57" spans="1:10" x14ac:dyDescent="0.25">
      <c r="A57" s="10" t="s">
        <v>38</v>
      </c>
      <c r="B57" s="47" t="s">
        <v>75</v>
      </c>
      <c r="C57" s="47"/>
      <c r="D57" s="47"/>
      <c r="E57" s="47"/>
      <c r="F57" s="47"/>
      <c r="G57" s="47"/>
      <c r="H57" s="47"/>
      <c r="I57" s="47"/>
      <c r="J57" s="48"/>
    </row>
    <row r="58" spans="1:10" ht="15.75" x14ac:dyDescent="0.25">
      <c r="A58" s="34" t="s">
        <v>17</v>
      </c>
      <c r="B58" s="35"/>
      <c r="C58" s="35"/>
      <c r="D58" s="35"/>
      <c r="E58" s="35"/>
      <c r="F58" s="35"/>
      <c r="G58" s="35"/>
      <c r="H58" s="35"/>
      <c r="I58" s="35"/>
      <c r="J58" s="36"/>
    </row>
    <row r="59" spans="1:10" ht="15.75" x14ac:dyDescent="0.25">
      <c r="A59" s="44" t="s">
        <v>18</v>
      </c>
      <c r="B59" s="45"/>
      <c r="C59" s="45"/>
      <c r="D59" s="45"/>
      <c r="E59" s="45"/>
      <c r="F59" s="45"/>
      <c r="G59" s="45"/>
      <c r="H59" s="45"/>
      <c r="I59" s="45"/>
      <c r="J59" s="46"/>
    </row>
    <row r="60" spans="1:10" x14ac:dyDescent="0.25">
      <c r="A60" s="61" t="s">
        <v>19</v>
      </c>
      <c r="B60" s="62"/>
      <c r="C60" s="63" t="s">
        <v>20</v>
      </c>
      <c r="D60" s="64"/>
      <c r="E60" s="64"/>
      <c r="F60" s="64" t="s">
        <v>21</v>
      </c>
      <c r="G60" s="64"/>
      <c r="H60" s="62"/>
      <c r="I60" s="63" t="s">
        <v>22</v>
      </c>
      <c r="J60" s="65"/>
    </row>
    <row r="61" spans="1:10" x14ac:dyDescent="0.25">
      <c r="A61" s="54">
        <v>564699065</v>
      </c>
      <c r="B61" s="55"/>
      <c r="C61" s="56">
        <v>569259117.75</v>
      </c>
      <c r="D61" s="57"/>
      <c r="E61" s="58"/>
      <c r="F61" s="56">
        <v>189327554.38999999</v>
      </c>
      <c r="G61" s="57"/>
      <c r="H61" s="58"/>
      <c r="I61" s="59">
        <f>+F61/C61</f>
        <v>0.33258589715403813</v>
      </c>
      <c r="J61" s="60"/>
    </row>
    <row r="62" spans="1:10" ht="15.75" x14ac:dyDescent="0.25">
      <c r="A62" s="44" t="s">
        <v>23</v>
      </c>
      <c r="B62" s="45"/>
      <c r="C62" s="45"/>
      <c r="D62" s="45"/>
      <c r="E62" s="45"/>
      <c r="F62" s="45"/>
      <c r="G62" s="45"/>
      <c r="H62" s="45"/>
      <c r="I62" s="45"/>
      <c r="J62" s="46"/>
    </row>
    <row r="63" spans="1:10" x14ac:dyDescent="0.25">
      <c r="A63" s="7"/>
      <c r="B63"/>
      <c r="C63" s="49" t="s">
        <v>24</v>
      </c>
      <c r="D63" s="50"/>
      <c r="E63" s="51" t="s">
        <v>77</v>
      </c>
      <c r="F63" s="52"/>
      <c r="G63" s="51" t="s">
        <v>78</v>
      </c>
      <c r="H63" s="51"/>
      <c r="I63" s="49" t="s">
        <v>25</v>
      </c>
      <c r="J63" s="53"/>
    </row>
    <row r="64" spans="1:10" ht="38.25" x14ac:dyDescent="0.25">
      <c r="A64" s="11" t="s">
        <v>26</v>
      </c>
      <c r="B64" s="12" t="s">
        <v>27</v>
      </c>
      <c r="C64" s="12" t="s">
        <v>39</v>
      </c>
      <c r="D64" s="12" t="s">
        <v>40</v>
      </c>
      <c r="E64" s="12" t="s">
        <v>43</v>
      </c>
      <c r="F64" s="12" t="s">
        <v>44</v>
      </c>
      <c r="G64" s="12" t="s">
        <v>45</v>
      </c>
      <c r="H64" s="12" t="s">
        <v>46</v>
      </c>
      <c r="I64" s="12" t="s">
        <v>47</v>
      </c>
      <c r="J64" s="13" t="s">
        <v>48</v>
      </c>
    </row>
    <row r="65" spans="1:10" ht="36" x14ac:dyDescent="0.25">
      <c r="A65" s="14" t="s">
        <v>65</v>
      </c>
      <c r="B65" s="15" t="s">
        <v>66</v>
      </c>
      <c r="C65" s="16">
        <v>333</v>
      </c>
      <c r="D65" s="17">
        <v>569259117.75</v>
      </c>
      <c r="E65" s="17">
        <v>104</v>
      </c>
      <c r="F65" s="17">
        <v>119566131</v>
      </c>
      <c r="G65" s="18">
        <v>91</v>
      </c>
      <c r="H65" s="17">
        <v>86752286.680000007</v>
      </c>
      <c r="I65" s="27">
        <f>+Tabla136[[#This Row],[Física 
(E)]]/Tabla136[[#This Row],[Física
(C)]]</f>
        <v>0.875</v>
      </c>
      <c r="J65" s="27">
        <f>+Tabla136[[#This Row],[Financiera 
 (F)]]/Tabla136[[#This Row],[Financiera
(D)]]</f>
        <v>0.7255590354429049</v>
      </c>
    </row>
    <row r="66" spans="1:10" ht="15.75" x14ac:dyDescent="0.25">
      <c r="A66" s="34" t="s">
        <v>28</v>
      </c>
      <c r="B66" s="35"/>
      <c r="C66" s="35"/>
      <c r="D66" s="35"/>
      <c r="E66" s="35"/>
      <c r="F66" s="35"/>
      <c r="G66" s="35"/>
      <c r="H66" s="35"/>
      <c r="I66" s="35"/>
      <c r="J66" s="36"/>
    </row>
    <row r="67" spans="1:10" ht="15.75" x14ac:dyDescent="0.25">
      <c r="A67" s="44" t="s">
        <v>29</v>
      </c>
      <c r="B67" s="45"/>
      <c r="C67" s="45"/>
      <c r="D67" s="45"/>
      <c r="E67" s="45"/>
      <c r="F67" s="45"/>
      <c r="G67" s="45"/>
      <c r="H67" s="45"/>
      <c r="I67" s="45"/>
      <c r="J67" s="46"/>
    </row>
    <row r="68" spans="1:10" x14ac:dyDescent="0.25">
      <c r="A68" s="19" t="s">
        <v>30</v>
      </c>
      <c r="B68" s="47" t="s">
        <v>52</v>
      </c>
      <c r="C68" s="47"/>
      <c r="D68" s="47"/>
      <c r="E68" s="47"/>
      <c r="F68" s="47"/>
      <c r="G68" s="47"/>
      <c r="H68" s="47"/>
      <c r="I68" s="47"/>
      <c r="J68" s="48"/>
    </row>
    <row r="69" spans="1:10" ht="30" x14ac:dyDescent="0.25">
      <c r="A69" s="19" t="s">
        <v>31</v>
      </c>
      <c r="B69" s="47" t="s">
        <v>67</v>
      </c>
      <c r="C69" s="47"/>
      <c r="D69" s="47"/>
      <c r="E69" s="47"/>
      <c r="F69" s="47"/>
      <c r="G69" s="47"/>
      <c r="H69" s="47"/>
      <c r="I69" s="47"/>
      <c r="J69" s="48"/>
    </row>
    <row r="70" spans="1:10" x14ac:dyDescent="0.25">
      <c r="A70" s="19" t="s">
        <v>32</v>
      </c>
      <c r="B70" s="47"/>
      <c r="C70" s="47"/>
      <c r="D70" s="47"/>
      <c r="E70" s="47"/>
      <c r="F70" s="47"/>
      <c r="G70" s="47"/>
      <c r="H70" s="47"/>
      <c r="I70" s="47"/>
      <c r="J70" s="48"/>
    </row>
    <row r="71" spans="1:10" ht="30" x14ac:dyDescent="0.25">
      <c r="A71" s="19" t="s">
        <v>33</v>
      </c>
      <c r="B71" s="47" t="s">
        <v>85</v>
      </c>
      <c r="C71" s="47"/>
      <c r="D71" s="47"/>
      <c r="E71" s="47"/>
      <c r="F71" s="47"/>
      <c r="G71" s="47"/>
      <c r="H71" s="47"/>
      <c r="I71" s="47"/>
      <c r="J71" s="48"/>
    </row>
    <row r="72" spans="1:10" ht="15.75" x14ac:dyDescent="0.25">
      <c r="A72" s="34" t="s">
        <v>34</v>
      </c>
      <c r="B72" s="35"/>
      <c r="C72" s="35"/>
      <c r="D72" s="35"/>
      <c r="E72" s="35"/>
      <c r="F72" s="35"/>
      <c r="G72" s="35"/>
      <c r="H72" s="35"/>
      <c r="I72" s="35"/>
      <c r="J72" s="36"/>
    </row>
    <row r="73" spans="1:10" ht="15.75" x14ac:dyDescent="0.25">
      <c r="A73" s="37" t="s">
        <v>35</v>
      </c>
      <c r="B73" s="38"/>
      <c r="C73" s="38"/>
      <c r="D73" s="38"/>
      <c r="E73" s="38"/>
      <c r="F73" s="38"/>
      <c r="G73" s="38"/>
      <c r="H73" s="38"/>
      <c r="I73" s="38"/>
      <c r="J73" s="39"/>
    </row>
    <row r="74" spans="1:10" x14ac:dyDescent="0.25">
      <c r="A74" s="40" t="s">
        <v>41</v>
      </c>
      <c r="B74" s="41"/>
      <c r="C74" s="41"/>
      <c r="D74" s="41"/>
      <c r="E74" s="41"/>
      <c r="F74" s="41"/>
      <c r="G74" s="41"/>
      <c r="H74" s="41"/>
      <c r="I74" s="41"/>
      <c r="J74" s="42"/>
    </row>
    <row r="75" spans="1:10" x14ac:dyDescent="0.25">
      <c r="A75" s="25"/>
      <c r="B75" s="25"/>
      <c r="C75" s="25"/>
      <c r="D75" s="25"/>
      <c r="E75" s="25"/>
      <c r="F75" s="25"/>
      <c r="G75" s="25"/>
      <c r="H75" s="25"/>
      <c r="I75" s="25"/>
      <c r="J75" s="25"/>
    </row>
    <row r="76" spans="1:10" x14ac:dyDescent="0.25">
      <c r="A76" s="43" t="s">
        <v>42</v>
      </c>
      <c r="B76" s="43"/>
      <c r="C76" s="43"/>
      <c r="D76" s="43"/>
      <c r="E76" s="43"/>
      <c r="F76" s="43"/>
      <c r="G76" s="43"/>
      <c r="H76" s="43"/>
      <c r="I76" s="43"/>
      <c r="J76" s="43"/>
    </row>
    <row r="79" spans="1:10" ht="15.75" x14ac:dyDescent="0.25">
      <c r="A79" s="34" t="s">
        <v>82</v>
      </c>
      <c r="B79" s="35"/>
      <c r="C79" s="35"/>
      <c r="D79" s="35"/>
      <c r="E79" s="35"/>
      <c r="F79" s="35"/>
      <c r="G79" s="35"/>
      <c r="H79" s="35"/>
      <c r="I79" s="35"/>
      <c r="J79" s="36"/>
    </row>
    <row r="80" spans="1:10" ht="15.75" x14ac:dyDescent="0.25">
      <c r="A80" s="44" t="s">
        <v>5</v>
      </c>
      <c r="B80" s="45"/>
      <c r="C80" s="45"/>
      <c r="D80" s="45"/>
      <c r="E80" s="45"/>
      <c r="F80" s="45"/>
      <c r="G80" s="45"/>
      <c r="H80" s="45"/>
      <c r="I80" s="45"/>
      <c r="J80" s="46"/>
    </row>
    <row r="81" spans="1:10" x14ac:dyDescent="0.25">
      <c r="A81" s="6" t="s">
        <v>6</v>
      </c>
      <c r="B81" s="67" t="s">
        <v>49</v>
      </c>
      <c r="C81" s="68"/>
      <c r="D81" s="68"/>
      <c r="E81" s="68"/>
      <c r="F81" s="68"/>
      <c r="G81" s="68"/>
      <c r="H81" s="68"/>
      <c r="I81" s="68"/>
      <c r="J81" s="69"/>
    </row>
    <row r="82" spans="1:10" x14ac:dyDescent="0.25">
      <c r="A82" s="23" t="s">
        <v>36</v>
      </c>
      <c r="B82" s="67" t="s">
        <v>50</v>
      </c>
      <c r="C82" s="68"/>
      <c r="D82" s="68"/>
      <c r="E82" s="68"/>
      <c r="F82" s="68"/>
      <c r="G82" s="68"/>
      <c r="H82" s="68"/>
      <c r="I82" s="68"/>
      <c r="J82" s="69"/>
    </row>
    <row r="83" spans="1:10" x14ac:dyDescent="0.25">
      <c r="A83" s="23" t="s">
        <v>37</v>
      </c>
      <c r="B83" s="67" t="s">
        <v>51</v>
      </c>
      <c r="C83" s="68"/>
      <c r="D83" s="68"/>
      <c r="E83" s="68"/>
      <c r="F83" s="68"/>
      <c r="G83" s="68"/>
      <c r="H83" s="68"/>
      <c r="I83" s="68"/>
      <c r="J83" s="69"/>
    </row>
    <row r="84" spans="1:10" x14ac:dyDescent="0.25">
      <c r="A84" s="6" t="s">
        <v>7</v>
      </c>
      <c r="B84" s="70" t="s">
        <v>56</v>
      </c>
      <c r="C84" s="70"/>
      <c r="D84" s="70"/>
      <c r="E84" s="70"/>
      <c r="F84" s="70"/>
      <c r="G84" s="70"/>
      <c r="H84" s="70"/>
      <c r="I84" s="70"/>
      <c r="J84" s="70"/>
    </row>
    <row r="85" spans="1:10" x14ac:dyDescent="0.25">
      <c r="A85" s="6" t="s">
        <v>8</v>
      </c>
      <c r="B85" s="70" t="s">
        <v>57</v>
      </c>
      <c r="C85" s="70"/>
      <c r="D85" s="70"/>
      <c r="E85" s="70"/>
      <c r="F85" s="70"/>
      <c r="G85" s="70"/>
      <c r="H85" s="70"/>
      <c r="I85" s="70"/>
      <c r="J85" s="70"/>
    </row>
    <row r="86" spans="1:10" ht="15.75" x14ac:dyDescent="0.25">
      <c r="A86" s="34" t="s">
        <v>9</v>
      </c>
      <c r="B86" s="35"/>
      <c r="C86" s="35"/>
      <c r="D86" s="35"/>
      <c r="E86" s="35"/>
      <c r="F86" s="35"/>
      <c r="G86" s="35"/>
      <c r="H86" s="35"/>
      <c r="I86" s="35"/>
      <c r="J86" s="36"/>
    </row>
    <row r="87" spans="1:10" x14ac:dyDescent="0.25">
      <c r="A87" s="6" t="s">
        <v>10</v>
      </c>
      <c r="B87" s="24">
        <v>1</v>
      </c>
      <c r="C87" s="66" t="str">
        <f>IFERROR(VLOOKUP(B87,'[1]Validacion datos'!A74:B77,2,FALSE),"")</f>
        <v/>
      </c>
      <c r="D87" s="66"/>
      <c r="E87" s="66"/>
      <c r="F87" s="66"/>
      <c r="G87" s="66"/>
      <c r="H87" s="66"/>
      <c r="I87" s="66"/>
      <c r="J87" s="66"/>
    </row>
    <row r="88" spans="1:10" x14ac:dyDescent="0.25">
      <c r="A88" s="6" t="s">
        <v>11</v>
      </c>
      <c r="B88" s="9">
        <v>1.1000000000000001</v>
      </c>
      <c r="C88" s="66" t="str">
        <f>IFERROR(VLOOKUP(B88,'[1]Validacion datos'!A80:B98,2,FALSE),"")</f>
        <v/>
      </c>
      <c r="D88" s="66"/>
      <c r="E88" s="66"/>
      <c r="F88" s="66"/>
      <c r="G88" s="66"/>
      <c r="H88" s="66"/>
      <c r="I88" s="66"/>
      <c r="J88" s="66"/>
    </row>
    <row r="89" spans="1:10" x14ac:dyDescent="0.25">
      <c r="A89" s="6" t="s">
        <v>12</v>
      </c>
      <c r="B89" s="9" t="s">
        <v>58</v>
      </c>
      <c r="C89" s="66" t="str">
        <f>IFERROR(VLOOKUP(B89,'[1]Validacion datos'!D80:E136,2,FALSE),"")</f>
        <v/>
      </c>
      <c r="D89" s="66"/>
      <c r="E89" s="66"/>
      <c r="F89" s="66"/>
      <c r="G89" s="66"/>
      <c r="H89" s="66"/>
      <c r="I89" s="66"/>
      <c r="J89" s="66"/>
    </row>
    <row r="90" spans="1:10" ht="15.75" x14ac:dyDescent="0.25">
      <c r="A90" s="34" t="s">
        <v>13</v>
      </c>
      <c r="B90" s="35"/>
      <c r="C90" s="35"/>
      <c r="D90" s="35"/>
      <c r="E90" s="35"/>
      <c r="F90" s="35"/>
      <c r="G90" s="35"/>
      <c r="H90" s="35"/>
      <c r="I90" s="35"/>
      <c r="J90" s="36"/>
    </row>
    <row r="91" spans="1:10" x14ac:dyDescent="0.25">
      <c r="A91" s="6" t="s">
        <v>14</v>
      </c>
      <c r="B91" s="47" t="s">
        <v>87</v>
      </c>
      <c r="C91" s="47"/>
      <c r="D91" s="47"/>
      <c r="E91" s="47"/>
      <c r="F91" s="47"/>
      <c r="G91" s="47"/>
      <c r="H91" s="47"/>
      <c r="I91" s="47"/>
      <c r="J91" s="48"/>
    </row>
    <row r="92" spans="1:10" x14ac:dyDescent="0.25">
      <c r="A92" s="10" t="s">
        <v>15</v>
      </c>
      <c r="B92" s="47" t="s">
        <v>68</v>
      </c>
      <c r="C92" s="47"/>
      <c r="D92" s="47"/>
      <c r="E92" s="47"/>
      <c r="F92" s="47"/>
      <c r="G92" s="47"/>
      <c r="H92" s="47"/>
      <c r="I92" s="47"/>
      <c r="J92" s="48"/>
    </row>
    <row r="93" spans="1:10" x14ac:dyDescent="0.25">
      <c r="A93" s="10" t="s">
        <v>16</v>
      </c>
      <c r="B93" s="47" t="s">
        <v>69</v>
      </c>
      <c r="C93" s="47"/>
      <c r="D93" s="47"/>
      <c r="E93" s="47"/>
      <c r="F93" s="47"/>
      <c r="G93" s="47"/>
      <c r="H93" s="47"/>
      <c r="I93" s="47"/>
      <c r="J93" s="48"/>
    </row>
    <row r="94" spans="1:10" x14ac:dyDescent="0.25">
      <c r="A94" s="10" t="s">
        <v>38</v>
      </c>
      <c r="B94" s="47" t="s">
        <v>76</v>
      </c>
      <c r="C94" s="47"/>
      <c r="D94" s="47"/>
      <c r="E94" s="47"/>
      <c r="F94" s="47"/>
      <c r="G94" s="47"/>
      <c r="H94" s="47"/>
      <c r="I94" s="47"/>
      <c r="J94" s="48"/>
    </row>
    <row r="95" spans="1:10" ht="15.75" x14ac:dyDescent="0.25">
      <c r="A95" s="34" t="s">
        <v>17</v>
      </c>
      <c r="B95" s="35"/>
      <c r="C95" s="35"/>
      <c r="D95" s="35"/>
      <c r="E95" s="35"/>
      <c r="F95" s="35"/>
      <c r="G95" s="35"/>
      <c r="H95" s="35"/>
      <c r="I95" s="35"/>
      <c r="J95" s="36"/>
    </row>
    <row r="96" spans="1:10" ht="15.75" x14ac:dyDescent="0.25">
      <c r="A96" s="44" t="s">
        <v>18</v>
      </c>
      <c r="B96" s="45"/>
      <c r="C96" s="45"/>
      <c r="D96" s="45"/>
      <c r="E96" s="45"/>
      <c r="F96" s="45"/>
      <c r="G96" s="45"/>
      <c r="H96" s="45"/>
      <c r="I96" s="45"/>
      <c r="J96" s="46"/>
    </row>
    <row r="97" spans="1:10" x14ac:dyDescent="0.25">
      <c r="A97" s="61" t="s">
        <v>19</v>
      </c>
      <c r="B97" s="62"/>
      <c r="C97" s="63" t="s">
        <v>20</v>
      </c>
      <c r="D97" s="64"/>
      <c r="E97" s="64"/>
      <c r="F97" s="64" t="s">
        <v>21</v>
      </c>
      <c r="G97" s="64"/>
      <c r="H97" s="62"/>
      <c r="I97" s="63" t="s">
        <v>22</v>
      </c>
      <c r="J97" s="65"/>
    </row>
    <row r="98" spans="1:10" x14ac:dyDescent="0.25">
      <c r="A98" s="54">
        <v>307758408</v>
      </c>
      <c r="B98" s="55"/>
      <c r="C98" s="56">
        <v>302512515.01999998</v>
      </c>
      <c r="D98" s="57"/>
      <c r="E98" s="58"/>
      <c r="F98" s="56">
        <v>87918331.579999998</v>
      </c>
      <c r="G98" s="57"/>
      <c r="H98" s="58"/>
      <c r="I98" s="59">
        <f>+F98/C98</f>
        <v>0.29062708884684479</v>
      </c>
      <c r="J98" s="60"/>
    </row>
    <row r="99" spans="1:10" ht="15.75" x14ac:dyDescent="0.25">
      <c r="A99" s="44" t="s">
        <v>23</v>
      </c>
      <c r="B99" s="45"/>
      <c r="C99" s="45"/>
      <c r="D99" s="45"/>
      <c r="E99" s="45"/>
      <c r="F99" s="45"/>
      <c r="G99" s="45"/>
      <c r="H99" s="45"/>
      <c r="I99" s="45"/>
      <c r="J99" s="46"/>
    </row>
    <row r="100" spans="1:10" x14ac:dyDescent="0.25">
      <c r="A100" s="7"/>
      <c r="B100"/>
      <c r="C100" s="49" t="s">
        <v>24</v>
      </c>
      <c r="D100" s="50"/>
      <c r="E100" s="51" t="s">
        <v>77</v>
      </c>
      <c r="F100" s="52"/>
      <c r="G100" s="51" t="s">
        <v>78</v>
      </c>
      <c r="H100" s="51"/>
      <c r="I100" s="49" t="s">
        <v>25</v>
      </c>
      <c r="J100" s="53"/>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89</v>
      </c>
      <c r="B102" s="15" t="s">
        <v>70</v>
      </c>
      <c r="C102" s="16">
        <v>80</v>
      </c>
      <c r="D102" s="17">
        <v>302512515.01999998</v>
      </c>
      <c r="E102" s="17">
        <v>20</v>
      </c>
      <c r="F102" s="17">
        <v>59347974</v>
      </c>
      <c r="G102" s="18">
        <v>3</v>
      </c>
      <c r="H102" s="17">
        <v>38221034.219999999</v>
      </c>
      <c r="I102" s="27">
        <f>+Tabla1347[[#This Row],[Física 
(E)]]/Tabla1347[[#This Row],[Física
(C)]]</f>
        <v>0.15</v>
      </c>
      <c r="J102" s="27">
        <f>+Tabla1347[[#This Row],[Financiera 
 (F)]]/Tabla1347[[#This Row],[Financiera
(D)]]</f>
        <v>0.64401582133199697</v>
      </c>
    </row>
    <row r="103" spans="1:10" ht="15.75" x14ac:dyDescent="0.25">
      <c r="A103" s="34" t="s">
        <v>28</v>
      </c>
      <c r="B103" s="35"/>
      <c r="C103" s="35"/>
      <c r="D103" s="35"/>
      <c r="E103" s="35"/>
      <c r="F103" s="35"/>
      <c r="G103" s="35"/>
      <c r="H103" s="35"/>
      <c r="I103" s="35"/>
      <c r="J103" s="36"/>
    </row>
    <row r="104" spans="1:10" ht="15.75" x14ac:dyDescent="0.25">
      <c r="A104" s="44" t="s">
        <v>29</v>
      </c>
      <c r="B104" s="45"/>
      <c r="C104" s="45"/>
      <c r="D104" s="45"/>
      <c r="E104" s="45"/>
      <c r="F104" s="45"/>
      <c r="G104" s="45"/>
      <c r="H104" s="45"/>
      <c r="I104" s="45"/>
      <c r="J104" s="46"/>
    </row>
    <row r="105" spans="1:10" x14ac:dyDescent="0.25">
      <c r="A105" s="19" t="s">
        <v>30</v>
      </c>
      <c r="B105" s="47" t="s">
        <v>53</v>
      </c>
      <c r="C105" s="47"/>
      <c r="D105" s="47"/>
      <c r="E105" s="47"/>
      <c r="F105" s="47"/>
      <c r="G105" s="47"/>
      <c r="H105" s="47"/>
      <c r="I105" s="47"/>
      <c r="J105" s="48"/>
    </row>
    <row r="106" spans="1:10" ht="30" x14ac:dyDescent="0.25">
      <c r="A106" s="19" t="s">
        <v>31</v>
      </c>
      <c r="B106" s="47" t="s">
        <v>88</v>
      </c>
      <c r="C106" s="47"/>
      <c r="D106" s="47"/>
      <c r="E106" s="47"/>
      <c r="F106" s="47"/>
      <c r="G106" s="47"/>
      <c r="H106" s="47"/>
      <c r="I106" s="47"/>
      <c r="J106" s="48"/>
    </row>
    <row r="107" spans="1:10" x14ac:dyDescent="0.25">
      <c r="A107" s="19" t="s">
        <v>32</v>
      </c>
      <c r="B107" s="47"/>
      <c r="C107" s="47"/>
      <c r="D107" s="47"/>
      <c r="E107" s="47"/>
      <c r="F107" s="47"/>
      <c r="G107" s="47"/>
      <c r="H107" s="47"/>
      <c r="I107" s="47"/>
      <c r="J107" s="48"/>
    </row>
    <row r="108" spans="1:10" ht="30" x14ac:dyDescent="0.25">
      <c r="A108" s="19" t="s">
        <v>33</v>
      </c>
      <c r="B108" s="47" t="s">
        <v>86</v>
      </c>
      <c r="C108" s="47"/>
      <c r="D108" s="47"/>
      <c r="E108" s="47"/>
      <c r="F108" s="47"/>
      <c r="G108" s="47"/>
      <c r="H108" s="47"/>
      <c r="I108" s="47"/>
      <c r="J108" s="48"/>
    </row>
    <row r="109" spans="1:10" ht="15.75" x14ac:dyDescent="0.25">
      <c r="A109" s="34" t="s">
        <v>34</v>
      </c>
      <c r="B109" s="35"/>
      <c r="C109" s="35"/>
      <c r="D109" s="35"/>
      <c r="E109" s="35"/>
      <c r="F109" s="35"/>
      <c r="G109" s="35"/>
      <c r="H109" s="35"/>
      <c r="I109" s="35"/>
      <c r="J109" s="36"/>
    </row>
    <row r="110" spans="1:10" ht="15.75" x14ac:dyDescent="0.25">
      <c r="A110" s="37" t="s">
        <v>35</v>
      </c>
      <c r="B110" s="38"/>
      <c r="C110" s="38"/>
      <c r="D110" s="38"/>
      <c r="E110" s="38"/>
      <c r="F110" s="38"/>
      <c r="G110" s="38"/>
      <c r="H110" s="38"/>
      <c r="I110" s="38"/>
      <c r="J110" s="39"/>
    </row>
    <row r="111" spans="1:10" x14ac:dyDescent="0.25">
      <c r="A111" s="40" t="s">
        <v>41</v>
      </c>
      <c r="B111" s="41"/>
      <c r="C111" s="41"/>
      <c r="D111" s="41"/>
      <c r="E111" s="41"/>
      <c r="F111" s="41"/>
      <c r="G111" s="41"/>
      <c r="H111" s="41"/>
      <c r="I111" s="41"/>
      <c r="J111" s="42"/>
    </row>
    <row r="114" spans="1:10" ht="15.75" x14ac:dyDescent="0.25">
      <c r="A114" s="34" t="s">
        <v>82</v>
      </c>
      <c r="B114" s="35"/>
      <c r="C114" s="35"/>
      <c r="D114" s="35"/>
      <c r="E114" s="35"/>
      <c r="F114" s="35"/>
      <c r="G114" s="35"/>
      <c r="H114" s="35"/>
      <c r="I114" s="35"/>
      <c r="J114" s="36"/>
    </row>
    <row r="115" spans="1:10" ht="15.75" x14ac:dyDescent="0.25">
      <c r="A115" s="44" t="s">
        <v>5</v>
      </c>
      <c r="B115" s="45"/>
      <c r="C115" s="45"/>
      <c r="D115" s="45"/>
      <c r="E115" s="45"/>
      <c r="F115" s="45"/>
      <c r="G115" s="45"/>
      <c r="H115" s="45"/>
      <c r="I115" s="45"/>
      <c r="J115" s="46"/>
    </row>
    <row r="116" spans="1:10" x14ac:dyDescent="0.25">
      <c r="A116" s="6" t="s">
        <v>6</v>
      </c>
      <c r="B116" s="67" t="s">
        <v>49</v>
      </c>
      <c r="C116" s="68"/>
      <c r="D116" s="68"/>
      <c r="E116" s="68"/>
      <c r="F116" s="68"/>
      <c r="G116" s="68"/>
      <c r="H116" s="68"/>
      <c r="I116" s="68"/>
      <c r="J116" s="69"/>
    </row>
    <row r="117" spans="1:10" x14ac:dyDescent="0.25">
      <c r="A117" s="23" t="s">
        <v>36</v>
      </c>
      <c r="B117" s="67" t="s">
        <v>50</v>
      </c>
      <c r="C117" s="68"/>
      <c r="D117" s="68"/>
      <c r="E117" s="68"/>
      <c r="F117" s="68"/>
      <c r="G117" s="68"/>
      <c r="H117" s="68"/>
      <c r="I117" s="68"/>
      <c r="J117" s="69"/>
    </row>
    <row r="118" spans="1:10" x14ac:dyDescent="0.25">
      <c r="A118" s="23" t="s">
        <v>37</v>
      </c>
      <c r="B118" s="67" t="s">
        <v>51</v>
      </c>
      <c r="C118" s="68"/>
      <c r="D118" s="68"/>
      <c r="E118" s="68"/>
      <c r="F118" s="68"/>
      <c r="G118" s="68"/>
      <c r="H118" s="68"/>
      <c r="I118" s="68"/>
      <c r="J118" s="69"/>
    </row>
    <row r="119" spans="1:10" x14ac:dyDescent="0.25">
      <c r="A119" s="6" t="s">
        <v>7</v>
      </c>
      <c r="B119" s="70" t="s">
        <v>56</v>
      </c>
      <c r="C119" s="70"/>
      <c r="D119" s="70"/>
      <c r="E119" s="70"/>
      <c r="F119" s="70"/>
      <c r="G119" s="70"/>
      <c r="H119" s="70"/>
      <c r="I119" s="70"/>
      <c r="J119" s="70"/>
    </row>
    <row r="120" spans="1:10" x14ac:dyDescent="0.25">
      <c r="A120" s="6" t="s">
        <v>8</v>
      </c>
      <c r="B120" s="70" t="s">
        <v>57</v>
      </c>
      <c r="C120" s="70"/>
      <c r="D120" s="70"/>
      <c r="E120" s="70"/>
      <c r="F120" s="70"/>
      <c r="G120" s="70"/>
      <c r="H120" s="70"/>
      <c r="I120" s="70"/>
      <c r="J120" s="70"/>
    </row>
    <row r="121" spans="1:10" ht="15.75" x14ac:dyDescent="0.25">
      <c r="A121" s="34" t="s">
        <v>9</v>
      </c>
      <c r="B121" s="35"/>
      <c r="C121" s="35"/>
      <c r="D121" s="35"/>
      <c r="E121" s="35"/>
      <c r="F121" s="35"/>
      <c r="G121" s="35"/>
      <c r="H121" s="35"/>
      <c r="I121" s="35"/>
      <c r="J121" s="36"/>
    </row>
    <row r="122" spans="1:10" x14ac:dyDescent="0.25">
      <c r="A122" s="6" t="s">
        <v>10</v>
      </c>
      <c r="B122" s="24">
        <v>1</v>
      </c>
      <c r="C122" s="66" t="str">
        <f>IFERROR(VLOOKUP(B122,'[1]Validacion datos'!A109:B112,2,FALSE),"")</f>
        <v/>
      </c>
      <c r="D122" s="66"/>
      <c r="E122" s="66"/>
      <c r="F122" s="66"/>
      <c r="G122" s="66"/>
      <c r="H122" s="66"/>
      <c r="I122" s="66"/>
      <c r="J122" s="66"/>
    </row>
    <row r="123" spans="1:10" x14ac:dyDescent="0.25">
      <c r="A123" s="6" t="s">
        <v>11</v>
      </c>
      <c r="B123" s="24">
        <v>1.1000000000000001</v>
      </c>
      <c r="C123" s="66" t="str">
        <f>IFERROR(VLOOKUP(B123,'[1]Validacion datos'!A115:B133,2,FALSE),"")</f>
        <v/>
      </c>
      <c r="D123" s="66"/>
      <c r="E123" s="66"/>
      <c r="F123" s="66"/>
      <c r="G123" s="66"/>
      <c r="H123" s="66"/>
      <c r="I123" s="66"/>
      <c r="J123" s="66"/>
    </row>
    <row r="124" spans="1:10" x14ac:dyDescent="0.25">
      <c r="A124" s="6" t="s">
        <v>12</v>
      </c>
      <c r="B124" s="24" t="s">
        <v>58</v>
      </c>
      <c r="C124" s="66" t="str">
        <f>IFERROR(VLOOKUP(B124,'[1]Validacion datos'!D115:E171,2,FALSE),"")</f>
        <v/>
      </c>
      <c r="D124" s="66"/>
      <c r="E124" s="66"/>
      <c r="F124" s="66"/>
      <c r="G124" s="66"/>
      <c r="H124" s="66"/>
      <c r="I124" s="66"/>
      <c r="J124" s="66"/>
    </row>
    <row r="125" spans="1:10" ht="15.75" x14ac:dyDescent="0.25">
      <c r="A125" s="34" t="s">
        <v>13</v>
      </c>
      <c r="B125" s="35"/>
      <c r="C125" s="35"/>
      <c r="D125" s="35"/>
      <c r="E125" s="35"/>
      <c r="F125" s="35"/>
      <c r="G125" s="35"/>
      <c r="H125" s="35"/>
      <c r="I125" s="35"/>
      <c r="J125" s="36"/>
    </row>
    <row r="126" spans="1:10" x14ac:dyDescent="0.25">
      <c r="A126" s="6" t="s">
        <v>14</v>
      </c>
      <c r="B126" s="47" t="s">
        <v>87</v>
      </c>
      <c r="C126" s="47"/>
      <c r="D126" s="47"/>
      <c r="E126" s="47"/>
      <c r="F126" s="47"/>
      <c r="G126" s="47"/>
      <c r="H126" s="47"/>
      <c r="I126" s="47"/>
      <c r="J126" s="48"/>
    </row>
    <row r="127" spans="1:10" x14ac:dyDescent="0.25">
      <c r="A127" s="10" t="s">
        <v>15</v>
      </c>
      <c r="B127" s="47" t="s">
        <v>68</v>
      </c>
      <c r="C127" s="47"/>
      <c r="D127" s="47"/>
      <c r="E127" s="47"/>
      <c r="F127" s="47"/>
      <c r="G127" s="47"/>
      <c r="H127" s="47"/>
      <c r="I127" s="47"/>
      <c r="J127" s="48"/>
    </row>
    <row r="128" spans="1:10" x14ac:dyDescent="0.25">
      <c r="A128" s="10" t="s">
        <v>16</v>
      </c>
      <c r="B128" s="47" t="s">
        <v>69</v>
      </c>
      <c r="C128" s="47"/>
      <c r="D128" s="47"/>
      <c r="E128" s="47"/>
      <c r="F128" s="47"/>
      <c r="G128" s="47"/>
      <c r="H128" s="47"/>
      <c r="I128" s="47"/>
      <c r="J128" s="48"/>
    </row>
    <row r="129" spans="1:10" x14ac:dyDescent="0.25">
      <c r="A129" s="10" t="s">
        <v>38</v>
      </c>
      <c r="B129" s="47" t="s">
        <v>76</v>
      </c>
      <c r="C129" s="47"/>
      <c r="D129" s="47"/>
      <c r="E129" s="47"/>
      <c r="F129" s="47"/>
      <c r="G129" s="47"/>
      <c r="H129" s="47"/>
      <c r="I129" s="47"/>
      <c r="J129" s="48"/>
    </row>
    <row r="130" spans="1:10" ht="15.75" x14ac:dyDescent="0.25">
      <c r="A130" s="34" t="s">
        <v>17</v>
      </c>
      <c r="B130" s="35"/>
      <c r="C130" s="35"/>
      <c r="D130" s="35"/>
      <c r="E130" s="35"/>
      <c r="F130" s="35"/>
      <c r="G130" s="35"/>
      <c r="H130" s="35"/>
      <c r="I130" s="35"/>
      <c r="J130" s="36"/>
    </row>
    <row r="131" spans="1:10" ht="15.75" x14ac:dyDescent="0.25">
      <c r="A131" s="44" t="s">
        <v>18</v>
      </c>
      <c r="B131" s="45"/>
      <c r="C131" s="45"/>
      <c r="D131" s="45"/>
      <c r="E131" s="45"/>
      <c r="F131" s="45"/>
      <c r="G131" s="45"/>
      <c r="H131" s="45"/>
      <c r="I131" s="45"/>
      <c r="J131" s="46"/>
    </row>
    <row r="132" spans="1:10" x14ac:dyDescent="0.25">
      <c r="A132" s="61" t="s">
        <v>19</v>
      </c>
      <c r="B132" s="62"/>
      <c r="C132" s="63" t="s">
        <v>20</v>
      </c>
      <c r="D132" s="64"/>
      <c r="E132" s="64"/>
      <c r="F132" s="64" t="s">
        <v>21</v>
      </c>
      <c r="G132" s="64"/>
      <c r="H132" s="62"/>
      <c r="I132" s="63" t="s">
        <v>22</v>
      </c>
      <c r="J132" s="65"/>
    </row>
    <row r="133" spans="1:10" x14ac:dyDescent="0.25">
      <c r="A133" s="54">
        <v>30851482</v>
      </c>
      <c r="B133" s="55"/>
      <c r="C133" s="56">
        <v>28422206.460000001</v>
      </c>
      <c r="D133" s="57"/>
      <c r="E133" s="58"/>
      <c r="F133" s="56">
        <v>7566776.2599999998</v>
      </c>
      <c r="G133" s="57"/>
      <c r="H133" s="58"/>
      <c r="I133" s="59">
        <f>+F133/C133</f>
        <v>0.26622761574296155</v>
      </c>
      <c r="J133" s="60"/>
    </row>
    <row r="134" spans="1:10" ht="15.75" x14ac:dyDescent="0.25">
      <c r="A134" s="44" t="s">
        <v>23</v>
      </c>
      <c r="B134" s="45"/>
      <c r="C134" s="45"/>
      <c r="D134" s="45"/>
      <c r="E134" s="45"/>
      <c r="F134" s="45"/>
      <c r="G134" s="45"/>
      <c r="H134" s="45"/>
      <c r="I134" s="45"/>
      <c r="J134" s="46"/>
    </row>
    <row r="135" spans="1:10" x14ac:dyDescent="0.25">
      <c r="A135" s="7"/>
      <c r="B135"/>
      <c r="C135" s="49" t="s">
        <v>24</v>
      </c>
      <c r="D135" s="50"/>
      <c r="E135" s="51" t="s">
        <v>77</v>
      </c>
      <c r="F135" s="52"/>
      <c r="G135" s="51" t="s">
        <v>78</v>
      </c>
      <c r="H135" s="51"/>
      <c r="I135" s="49" t="s">
        <v>25</v>
      </c>
      <c r="J135" s="53"/>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11731</v>
      </c>
      <c r="D137" s="17">
        <v>28422206.460000001</v>
      </c>
      <c r="E137" s="17">
        <v>2872</v>
      </c>
      <c r="F137" s="17">
        <v>6020262</v>
      </c>
      <c r="G137" s="18">
        <v>3905</v>
      </c>
      <c r="H137" s="17">
        <v>3056350.99</v>
      </c>
      <c r="I137" s="27">
        <f>+Tabla13458[[#This Row],[Física 
(E)]]/Tabla13458[[#This Row],[Física
(C)]]</f>
        <v>1.3596796657381616</v>
      </c>
      <c r="J137" s="27">
        <f>+Tabla13458[[#This Row],[Financiera 
 (F)]]/Tabla13458[[#This Row],[Financiera
(D)]]</f>
        <v>0.50767740506974612</v>
      </c>
    </row>
    <row r="138" spans="1:10" ht="15.75" x14ac:dyDescent="0.25">
      <c r="A138" s="34" t="s">
        <v>28</v>
      </c>
      <c r="B138" s="35"/>
      <c r="C138" s="35"/>
      <c r="D138" s="35"/>
      <c r="E138" s="35"/>
      <c r="F138" s="35"/>
      <c r="G138" s="35"/>
      <c r="H138" s="35"/>
      <c r="I138" s="35"/>
      <c r="J138" s="36"/>
    </row>
    <row r="139" spans="1:10" ht="15.75" x14ac:dyDescent="0.25">
      <c r="A139" s="44" t="s">
        <v>29</v>
      </c>
      <c r="B139" s="45"/>
      <c r="C139" s="45"/>
      <c r="D139" s="45"/>
      <c r="E139" s="45"/>
      <c r="F139" s="45"/>
      <c r="G139" s="45"/>
      <c r="H139" s="45"/>
      <c r="I139" s="45"/>
      <c r="J139" s="46"/>
    </row>
    <row r="140" spans="1:10" x14ac:dyDescent="0.25">
      <c r="A140" s="19" t="s">
        <v>30</v>
      </c>
      <c r="B140" s="47" t="s">
        <v>90</v>
      </c>
      <c r="C140" s="47"/>
      <c r="D140" s="47"/>
      <c r="E140" s="47"/>
      <c r="F140" s="47"/>
      <c r="G140" s="47"/>
      <c r="H140" s="47"/>
      <c r="I140" s="47"/>
      <c r="J140" s="48"/>
    </row>
    <row r="141" spans="1:10" ht="30" x14ac:dyDescent="0.25">
      <c r="A141" s="19" t="s">
        <v>31</v>
      </c>
      <c r="B141" s="47" t="s">
        <v>80</v>
      </c>
      <c r="C141" s="47"/>
      <c r="D141" s="47"/>
      <c r="E141" s="47"/>
      <c r="F141" s="47"/>
      <c r="G141" s="47"/>
      <c r="H141" s="47"/>
      <c r="I141" s="47"/>
      <c r="J141" s="48"/>
    </row>
    <row r="142" spans="1:10" x14ac:dyDescent="0.25">
      <c r="A142" s="19" t="s">
        <v>32</v>
      </c>
      <c r="B142" s="47"/>
      <c r="C142" s="47"/>
      <c r="D142" s="47"/>
      <c r="E142" s="47"/>
      <c r="F142" s="47"/>
      <c r="G142" s="47"/>
      <c r="H142" s="47"/>
      <c r="I142" s="47"/>
      <c r="J142" s="48"/>
    </row>
    <row r="143" spans="1:10" ht="30" x14ac:dyDescent="0.25">
      <c r="A143" s="19" t="s">
        <v>33</v>
      </c>
      <c r="B143" s="47" t="s">
        <v>79</v>
      </c>
      <c r="C143" s="47"/>
      <c r="D143" s="47"/>
      <c r="E143" s="47"/>
      <c r="F143" s="47"/>
      <c r="G143" s="47"/>
      <c r="H143" s="47"/>
      <c r="I143" s="47"/>
      <c r="J143" s="48"/>
    </row>
    <row r="144" spans="1:10" ht="15.75" x14ac:dyDescent="0.25">
      <c r="A144" s="34" t="s">
        <v>34</v>
      </c>
      <c r="B144" s="35"/>
      <c r="C144" s="35"/>
      <c r="D144" s="35"/>
      <c r="E144" s="35"/>
      <c r="F144" s="35"/>
      <c r="G144" s="35"/>
      <c r="H144" s="35"/>
      <c r="I144" s="35"/>
      <c r="J144" s="36"/>
    </row>
    <row r="145" spans="1:10" ht="15.75" x14ac:dyDescent="0.25">
      <c r="A145" s="37" t="s">
        <v>35</v>
      </c>
      <c r="B145" s="38"/>
      <c r="C145" s="38"/>
      <c r="D145" s="38"/>
      <c r="E145" s="38"/>
      <c r="F145" s="38"/>
      <c r="G145" s="38"/>
      <c r="H145" s="38"/>
      <c r="I145" s="38"/>
      <c r="J145" s="39"/>
    </row>
    <row r="146" spans="1:10" x14ac:dyDescent="0.25">
      <c r="A146" s="40" t="s">
        <v>41</v>
      </c>
      <c r="B146" s="41"/>
      <c r="C146" s="41"/>
      <c r="D146" s="41"/>
      <c r="E146" s="41"/>
      <c r="F146" s="41"/>
      <c r="G146" s="41"/>
      <c r="H146" s="41"/>
      <c r="I146" s="41"/>
      <c r="J146" s="42"/>
    </row>
    <row r="147" spans="1:10" x14ac:dyDescent="0.25">
      <c r="A147" s="25"/>
      <c r="B147" s="25"/>
      <c r="C147" s="25"/>
      <c r="D147" s="25"/>
      <c r="E147" s="25"/>
      <c r="F147" s="25"/>
      <c r="G147" s="25"/>
      <c r="H147" s="25"/>
      <c r="I147" s="25"/>
      <c r="J147" s="25"/>
    </row>
    <row r="148" spans="1:10" x14ac:dyDescent="0.25">
      <c r="A148" s="43" t="s">
        <v>42</v>
      </c>
      <c r="B148" s="43"/>
      <c r="C148" s="43"/>
      <c r="D148" s="43"/>
      <c r="E148" s="43"/>
      <c r="F148" s="43"/>
      <c r="G148" s="43"/>
      <c r="H148" s="43"/>
      <c r="I148" s="43"/>
      <c r="J148" s="43"/>
    </row>
    <row r="149" spans="1:10" x14ac:dyDescent="0.25">
      <c r="A149" s="32"/>
      <c r="B149" s="32"/>
      <c r="C149" s="32"/>
      <c r="D149" s="32"/>
      <c r="F149" s="32"/>
      <c r="G149" s="32"/>
      <c r="H149" s="32"/>
      <c r="I149" s="32"/>
      <c r="J149" s="32"/>
    </row>
    <row r="150" spans="1:10" x14ac:dyDescent="0.25">
      <c r="A150" s="32"/>
      <c r="B150" s="32"/>
      <c r="C150" s="32"/>
      <c r="D150" s="32"/>
      <c r="F150" s="32"/>
      <c r="G150" s="32"/>
      <c r="H150" s="32"/>
      <c r="I150" s="32"/>
      <c r="J150" s="32"/>
    </row>
    <row r="151" spans="1:10" x14ac:dyDescent="0.25">
      <c r="A151" s="33"/>
      <c r="B151" s="33"/>
      <c r="C151" s="33"/>
      <c r="D151" s="33"/>
      <c r="F151" s="33"/>
      <c r="G151" s="33"/>
      <c r="H151" s="33"/>
      <c r="I151" s="33"/>
      <c r="J151" s="33"/>
    </row>
    <row r="152" spans="1:10" x14ac:dyDescent="0.25">
      <c r="A152" s="31" t="s">
        <v>91</v>
      </c>
      <c r="B152" s="31"/>
      <c r="C152" s="31"/>
      <c r="D152" s="31"/>
      <c r="F152" s="31" t="s">
        <v>93</v>
      </c>
      <c r="G152" s="31"/>
      <c r="H152" s="31"/>
      <c r="I152" s="31"/>
      <c r="J152" s="31"/>
    </row>
    <row r="153" spans="1:10" x14ac:dyDescent="0.25">
      <c r="A153" s="31" t="s">
        <v>92</v>
      </c>
      <c r="B153" s="31"/>
      <c r="C153" s="31"/>
      <c r="D153" s="31"/>
      <c r="F153" s="31" t="s">
        <v>94</v>
      </c>
      <c r="G153" s="31"/>
      <c r="H153" s="31"/>
      <c r="I153" s="31"/>
      <c r="J153" s="31"/>
    </row>
  </sheetData>
  <mergeCells count="176">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3:D153"/>
    <mergeCell ref="F152:J152"/>
    <mergeCell ref="F153:J153"/>
    <mergeCell ref="A149:D151"/>
    <mergeCell ref="F149:J151"/>
    <mergeCell ref="A144:J144"/>
    <mergeCell ref="A145:J145"/>
    <mergeCell ref="A146:J146"/>
    <mergeCell ref="A148:J148"/>
    <mergeCell ref="A152:D152"/>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39:J40 A74:J75 A111:J111 A146:J147" xr:uid="{DA848EFB-3FC8-4206-B557-B09F4E34DBE3}"/>
    <dataValidation allowBlank="1" showInputMessage="1" showErrorMessage="1" prompt="De existir desvío, explicar razones." sqref="B36:J36 B71:J71 B108:J108 B143:J143" xr:uid="{AFA7D318-9AC0-427C-A0DB-AA8B154E1F6F}"/>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31832C3C-A7C6-4135-BEAB-9E6F0596C7D9}"/>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16E5-AE97-4E84-8643-F6DB440F1B9C}">
  <dimension ref="A1:K43"/>
  <sheetViews>
    <sheetView workbookViewId="0">
      <selection activeCell="B2" sqref="B2:J2"/>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customHeight="1" thickBot="1" x14ac:dyDescent="0.3">
      <c r="A2" s="20"/>
      <c r="B2" s="74" t="s">
        <v>95</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4" t="s">
        <v>82</v>
      </c>
      <c r="B7" s="35"/>
      <c r="C7" s="35"/>
      <c r="D7" s="35"/>
      <c r="E7" s="35"/>
      <c r="F7" s="35"/>
      <c r="G7" s="35"/>
      <c r="H7" s="35"/>
      <c r="I7" s="35"/>
      <c r="J7" s="36"/>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2.15" customHeight="1" x14ac:dyDescent="0.25">
      <c r="A13" s="6" t="s">
        <v>8</v>
      </c>
      <c r="B13" s="70" t="s">
        <v>57</v>
      </c>
      <c r="C13" s="70"/>
      <c r="D13" s="70"/>
      <c r="E13" s="70"/>
      <c r="F13" s="70"/>
      <c r="G13" s="70"/>
      <c r="H13" s="70"/>
      <c r="I13" s="70"/>
      <c r="J13" s="70"/>
    </row>
    <row r="14" spans="1:11" ht="15.75" x14ac:dyDescent="0.25">
      <c r="A14" s="34" t="s">
        <v>9</v>
      </c>
      <c r="B14" s="35"/>
      <c r="C14" s="35"/>
      <c r="D14" s="35"/>
      <c r="E14" s="35"/>
      <c r="F14" s="35"/>
      <c r="G14" s="35"/>
      <c r="H14" s="35"/>
      <c r="I14" s="35"/>
      <c r="J14" s="36"/>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9">
        <v>1.1000000000000001</v>
      </c>
      <c r="C16" s="66" t="str">
        <f>IFERROR(VLOOKUP(B16,'[1]Validacion datos'!A8:B26,2,FALSE),"")</f>
        <v>Administración pública transparente, eficiente y orientada</v>
      </c>
      <c r="D16" s="66"/>
      <c r="E16" s="66"/>
      <c r="F16" s="66"/>
      <c r="G16" s="66"/>
      <c r="H16" s="66"/>
      <c r="I16" s="66"/>
      <c r="J16" s="66"/>
    </row>
    <row r="17" spans="1:11" ht="31.9" customHeight="1" x14ac:dyDescent="0.25">
      <c r="A17" s="6" t="s">
        <v>12</v>
      </c>
      <c r="B17" s="9"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4" t="s">
        <v>13</v>
      </c>
      <c r="B18" s="35"/>
      <c r="C18" s="35"/>
      <c r="D18" s="35"/>
      <c r="E18" s="35"/>
      <c r="F18" s="35"/>
      <c r="G18" s="35"/>
      <c r="H18" s="35"/>
      <c r="I18" s="35"/>
      <c r="J18" s="36"/>
    </row>
    <row r="19" spans="1:11" ht="29.25" customHeight="1" x14ac:dyDescent="0.25">
      <c r="A19" s="6" t="s">
        <v>14</v>
      </c>
      <c r="B19" s="47" t="s">
        <v>54</v>
      </c>
      <c r="C19" s="47"/>
      <c r="D19" s="47"/>
      <c r="E19" s="47"/>
      <c r="F19" s="47"/>
      <c r="G19" s="47"/>
      <c r="H19" s="47"/>
      <c r="I19" s="47"/>
      <c r="J19" s="48"/>
    </row>
    <row r="20" spans="1:11" ht="33" customHeight="1" x14ac:dyDescent="0.25">
      <c r="A20" s="10" t="s">
        <v>15</v>
      </c>
      <c r="B20" s="47" t="s">
        <v>63</v>
      </c>
      <c r="C20" s="47"/>
      <c r="D20" s="47"/>
      <c r="E20" s="47"/>
      <c r="F20" s="47"/>
      <c r="G20" s="47"/>
      <c r="H20" s="47"/>
      <c r="I20" s="47"/>
      <c r="J20" s="48"/>
    </row>
    <row r="21" spans="1:11" ht="34.5" customHeight="1" x14ac:dyDescent="0.25">
      <c r="A21" s="10" t="s">
        <v>16</v>
      </c>
      <c r="B21" s="47" t="s">
        <v>64</v>
      </c>
      <c r="C21" s="47"/>
      <c r="D21" s="47"/>
      <c r="E21" s="47"/>
      <c r="F21" s="47"/>
      <c r="G21" s="47"/>
      <c r="H21" s="47"/>
      <c r="I21" s="47"/>
      <c r="J21" s="48"/>
    </row>
    <row r="22" spans="1:11" ht="35.25" customHeight="1" x14ac:dyDescent="0.25">
      <c r="A22" s="10" t="s">
        <v>38</v>
      </c>
      <c r="B22" s="47" t="s">
        <v>75</v>
      </c>
      <c r="C22" s="47"/>
      <c r="D22" s="47"/>
      <c r="E22" s="47"/>
      <c r="F22" s="47"/>
      <c r="G22" s="47"/>
      <c r="H22" s="47"/>
      <c r="I22" s="47"/>
      <c r="J22" s="48"/>
      <c r="K22" s="1"/>
    </row>
    <row r="23" spans="1:11" ht="15.75" x14ac:dyDescent="0.25">
      <c r="A23" s="34" t="s">
        <v>17</v>
      </c>
      <c r="B23" s="35"/>
      <c r="C23" s="35"/>
      <c r="D23" s="35"/>
      <c r="E23" s="35"/>
      <c r="F23" s="35"/>
      <c r="G23" s="35"/>
      <c r="H23" s="35"/>
      <c r="I23" s="35"/>
      <c r="J23" s="36"/>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564699065</v>
      </c>
      <c r="B26" s="55"/>
      <c r="C26" s="56">
        <v>569259117.75</v>
      </c>
      <c r="D26" s="57"/>
      <c r="E26" s="58"/>
      <c r="F26" s="56">
        <v>189327554.38999999</v>
      </c>
      <c r="G26" s="57"/>
      <c r="H26" s="58"/>
      <c r="I26" s="59">
        <f>+F26/C26</f>
        <v>0.33258589715403813</v>
      </c>
      <c r="J26" s="60"/>
    </row>
    <row r="27" spans="1:11" ht="15.75" x14ac:dyDescent="0.25">
      <c r="A27" s="44" t="s">
        <v>23</v>
      </c>
      <c r="B27" s="45"/>
      <c r="C27" s="45"/>
      <c r="D27" s="45"/>
      <c r="E27" s="45"/>
      <c r="F27" s="45"/>
      <c r="G27" s="45"/>
      <c r="H27" s="45"/>
      <c r="I27" s="45"/>
      <c r="J27" s="46"/>
      <c r="K27" s="1"/>
    </row>
    <row r="28" spans="1:11" ht="15" customHeight="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36" x14ac:dyDescent="0.25">
      <c r="A30" s="14" t="s">
        <v>65</v>
      </c>
      <c r="B30" s="15" t="s">
        <v>66</v>
      </c>
      <c r="C30" s="16">
        <v>333</v>
      </c>
      <c r="D30" s="17">
        <v>569259117.75</v>
      </c>
      <c r="E30" s="17">
        <v>104</v>
      </c>
      <c r="F30" s="17">
        <v>119566131</v>
      </c>
      <c r="G30" s="18">
        <v>91</v>
      </c>
      <c r="H30" s="17">
        <v>86752286.680000007</v>
      </c>
      <c r="I30" s="27">
        <f>+Tabla13[[#This Row],[Física 
(E)]]/Tabla13[[#This Row],[Física
(C)]]</f>
        <v>0.875</v>
      </c>
      <c r="J30" s="27">
        <f>+Tabla13[[#This Row],[Financiera 
 (F)]]/Tabla13[[#This Row],[Financiera
(D)]]</f>
        <v>0.7255590354429049</v>
      </c>
    </row>
    <row r="31" spans="1:11" ht="15.75" x14ac:dyDescent="0.25">
      <c r="A31" s="34" t="s">
        <v>28</v>
      </c>
      <c r="B31" s="35"/>
      <c r="C31" s="35"/>
      <c r="D31" s="35"/>
      <c r="E31" s="35"/>
      <c r="F31" s="35"/>
      <c r="G31" s="35"/>
      <c r="H31" s="35"/>
      <c r="I31" s="35"/>
      <c r="J31" s="36"/>
    </row>
    <row r="32" spans="1:11" ht="15.75" x14ac:dyDescent="0.25">
      <c r="A32" s="44" t="s">
        <v>29</v>
      </c>
      <c r="B32" s="45"/>
      <c r="C32" s="45"/>
      <c r="D32" s="45"/>
      <c r="E32" s="45"/>
      <c r="F32" s="45"/>
      <c r="G32" s="45"/>
      <c r="H32" s="45"/>
      <c r="I32" s="45"/>
      <c r="J32" s="46"/>
    </row>
    <row r="33" spans="1:11" x14ac:dyDescent="0.25">
      <c r="A33" s="19" t="s">
        <v>30</v>
      </c>
      <c r="B33" s="47" t="s">
        <v>52</v>
      </c>
      <c r="C33" s="47"/>
      <c r="D33" s="47"/>
      <c r="E33" s="47"/>
      <c r="F33" s="47"/>
      <c r="G33" s="47"/>
      <c r="H33" s="47"/>
      <c r="I33" s="47"/>
      <c r="J33" s="48"/>
      <c r="K33" s="1"/>
    </row>
    <row r="34" spans="1:11" ht="38.450000000000003" customHeight="1" x14ac:dyDescent="0.25">
      <c r="A34" s="19" t="s">
        <v>31</v>
      </c>
      <c r="B34" s="47" t="s">
        <v>67</v>
      </c>
      <c r="C34" s="47"/>
      <c r="D34" s="47"/>
      <c r="E34" s="47"/>
      <c r="F34" s="47"/>
      <c r="G34" s="47"/>
      <c r="H34" s="47"/>
      <c r="I34" s="47"/>
      <c r="J34" s="48"/>
    </row>
    <row r="35" spans="1:11" x14ac:dyDescent="0.25">
      <c r="A35" s="19" t="s">
        <v>32</v>
      </c>
      <c r="B35" s="47"/>
      <c r="C35" s="47"/>
      <c r="D35" s="47"/>
      <c r="E35" s="47"/>
      <c r="F35" s="47"/>
      <c r="G35" s="47"/>
      <c r="H35" s="47"/>
      <c r="I35" s="47"/>
      <c r="J35" s="48"/>
    </row>
    <row r="36" spans="1:11" ht="53.25" customHeight="1" x14ac:dyDescent="0.25">
      <c r="A36" s="19" t="s">
        <v>33</v>
      </c>
      <c r="B36" s="47" t="s">
        <v>85</v>
      </c>
      <c r="C36" s="47"/>
      <c r="D36" s="47"/>
      <c r="E36" s="47"/>
      <c r="F36" s="47"/>
      <c r="G36" s="47"/>
      <c r="H36" s="47"/>
      <c r="I36" s="47"/>
      <c r="J36" s="48"/>
    </row>
    <row r="37" spans="1:11" ht="15.75" x14ac:dyDescent="0.25">
      <c r="A37" s="34" t="s">
        <v>34</v>
      </c>
      <c r="B37" s="35"/>
      <c r="C37" s="35"/>
      <c r="D37" s="35"/>
      <c r="E37" s="35"/>
      <c r="F37" s="35"/>
      <c r="G37" s="35"/>
      <c r="H37" s="35"/>
      <c r="I37" s="35"/>
      <c r="J37" s="36"/>
    </row>
    <row r="38" spans="1:11" ht="15.75" x14ac:dyDescent="0.25">
      <c r="A38" s="37" t="s">
        <v>35</v>
      </c>
      <c r="B38" s="38"/>
      <c r="C38" s="38"/>
      <c r="D38" s="38"/>
      <c r="E38" s="38"/>
      <c r="F38" s="38"/>
      <c r="G38" s="38"/>
      <c r="H38" s="38"/>
      <c r="I38" s="38"/>
      <c r="J38" s="39"/>
    </row>
    <row r="39" spans="1:11" x14ac:dyDescent="0.25">
      <c r="A39" s="40" t="s">
        <v>41</v>
      </c>
      <c r="B39" s="41"/>
      <c r="C39" s="41"/>
      <c r="D39" s="41"/>
      <c r="E39" s="41"/>
      <c r="F39" s="41"/>
      <c r="G39" s="41"/>
      <c r="H39" s="41"/>
      <c r="I39" s="41"/>
      <c r="J39" s="42"/>
      <c r="K39" s="1"/>
    </row>
    <row r="40" spans="1:11" ht="27.75" customHeight="1" x14ac:dyDescent="0.25">
      <c r="A40" s="25"/>
      <c r="B40" s="25"/>
      <c r="C40" s="25"/>
      <c r="D40" s="25"/>
      <c r="E40" s="25"/>
      <c r="F40" s="25"/>
      <c r="G40" s="25"/>
      <c r="H40" s="25"/>
      <c r="I40" s="25"/>
      <c r="J40" s="25"/>
    </row>
    <row r="41" spans="1:11" ht="27.75" customHeight="1" x14ac:dyDescent="0.25">
      <c r="A41" s="43" t="s">
        <v>42</v>
      </c>
      <c r="B41" s="43"/>
      <c r="C41" s="43"/>
      <c r="D41" s="43"/>
      <c r="E41" s="43"/>
      <c r="F41" s="43"/>
      <c r="G41" s="43"/>
      <c r="H41" s="43"/>
      <c r="I41" s="43"/>
      <c r="J41" s="43"/>
    </row>
    <row r="42" spans="1:11" ht="30.75" customHeight="1" x14ac:dyDescent="0.25"/>
    <row r="43" spans="1:11" ht="16.5" x14ac:dyDescent="0.25">
      <c r="A43" s="28"/>
    </row>
  </sheetData>
  <mergeCells count="48">
    <mergeCell ref="A38:J38"/>
    <mergeCell ref="A39:J39"/>
    <mergeCell ref="A41:J41"/>
    <mergeCell ref="A32:J32"/>
    <mergeCell ref="B33:J33"/>
    <mergeCell ref="B34:J34"/>
    <mergeCell ref="B35:J35"/>
    <mergeCell ref="B36:J36"/>
    <mergeCell ref="A37:J37"/>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6">
    <dataValidation allowBlank="1" sqref="A9" xr:uid="{DFAAC077-E210-4EB9-B655-AA69494EEB8B}"/>
    <dataValidation allowBlank="1" showInputMessage="1" prompt="Nombre del capítulo" sqref="B9:J11" xr:uid="{E6A1A173-08FE-4E2C-AD73-905DC4BE2ECE}"/>
    <dataValidation allowBlank="1" showInputMessage="1" showErrorMessage="1" prompt="¿A quién va dirigido el programa?, ¿qué característica tiene esta población que requiere ser beneficiada?" sqref="B21:J21" xr:uid="{1775533E-4A6E-4063-90BD-AF947E775CFB}"/>
    <dataValidation allowBlank="1" showInputMessage="1" showErrorMessage="1" prompt="Nombre del producto" sqref="B33:J33" xr:uid="{C79E84CB-CF68-4C2C-A2EC-A487AFA49E92}"/>
    <dataValidation allowBlank="1" showInputMessage="1" showErrorMessage="1" prompt="¿En qué consiste el producto? su objetivo" sqref="B34:J34" xr:uid="{FE23E721-1CEF-4B76-BD42-D8C4CD94A431}"/>
    <dataValidation allowBlank="1" showInputMessage="1" showErrorMessage="1" prompt="1. Describir lo plasmado en el presupuesto_x000a_2. Describir lo alcanzado en términos financieros y de producción " sqref="B35" xr:uid="{8599BBDE-155A-4738-B0B1-019BD15A6444}"/>
    <dataValidation allowBlank="1" showInputMessage="1" showErrorMessage="1" prompt="De existir desvío, explicar razones." sqref="B36:J36" xr:uid="{24FA189C-711A-45EA-B292-323119A3A02F}"/>
    <dataValidation allowBlank="1" showInputMessage="1" showErrorMessage="1" prompt="Oportunidades de mejora identificadas" sqref="A39:J40" xr:uid="{A77825DA-9355-4CED-83DD-9662B400CA69}"/>
    <dataValidation allowBlank="1" showInputMessage="1" showErrorMessage="1" prompt="Presupuesto del programa" sqref="A26:C26 F26" xr:uid="{57759D75-D695-4F05-9A36-8DEFD0741A9C}"/>
    <dataValidation allowBlank="1" showInputMessage="1" showErrorMessage="1" prompt="¿En qué consiste el programa?" sqref="B20:J20" xr:uid="{17FA4E55-ADBD-439F-8CC6-56125DF466A7}"/>
    <dataValidation allowBlank="1" showInputMessage="1" showErrorMessage="1" prompt="Nombre de cada producto" sqref="A29:A30" xr:uid="{6C449D18-6C9F-4E3A-99CD-E806A39FE5A7}"/>
    <dataValidation allowBlank="1" showInputMessage="1" showErrorMessage="1" prompt="Nombre del indicador" sqref="B29:B30" xr:uid="{465709B6-25EB-4762-8C70-C32907B764C2}"/>
    <dataValidation allowBlank="1" showInputMessage="1" showErrorMessage="1" prompt="Meta anual del indicador" sqref="E29 C29:C30" xr:uid="{D258D2A1-B758-41F8-A734-49B93401325F}"/>
    <dataValidation allowBlank="1" showInputMessage="1" showErrorMessage="1" prompt="Monto presupuestado para el producto" sqref="D29:D30 E30:F30 F29" xr:uid="{B71F989E-3CE9-485A-A5C9-8973EEACB80F}"/>
    <dataValidation allowBlank="1" showInputMessage="1" showErrorMessage="1" prompt="Meta alcanzada en el trimestre" sqref="G29:G30" xr:uid="{78EE2B74-45D6-4243-8C34-25DBE4653563}"/>
    <dataValidation allowBlank="1" showInputMessage="1" showErrorMessage="1" prompt="Monto ejecutado en el trimestre" sqref="H29:H30" xr:uid="{A632AAB5-FCA9-42DC-B132-F7F9063E3E9F}"/>
  </dataValidations>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C25C-BA19-4C1B-ACA0-D7A1A8BBD8C6}">
  <dimension ref="A1:K45"/>
  <sheetViews>
    <sheetView workbookViewId="0">
      <selection activeCell="L12" sqref="L12"/>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customHeight="1" thickBot="1" x14ac:dyDescent="0.3">
      <c r="A2" s="20"/>
      <c r="B2" s="74" t="s">
        <v>95</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4" t="s">
        <v>82</v>
      </c>
      <c r="B7" s="35"/>
      <c r="C7" s="35"/>
      <c r="D7" s="35"/>
      <c r="E7" s="35"/>
      <c r="F7" s="35"/>
      <c r="G7" s="35"/>
      <c r="H7" s="35"/>
      <c r="I7" s="35"/>
      <c r="J7" s="36"/>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7" customHeight="1" x14ac:dyDescent="0.25">
      <c r="A13" s="6" t="s">
        <v>8</v>
      </c>
      <c r="B13" s="70" t="s">
        <v>57</v>
      </c>
      <c r="C13" s="70"/>
      <c r="D13" s="70"/>
      <c r="E13" s="70"/>
      <c r="F13" s="70"/>
      <c r="G13" s="70"/>
      <c r="H13" s="70"/>
      <c r="I13" s="70"/>
      <c r="J13" s="70"/>
    </row>
    <row r="14" spans="1:11" ht="15.75" x14ac:dyDescent="0.25">
      <c r="A14" s="34" t="s">
        <v>9</v>
      </c>
      <c r="B14" s="35"/>
      <c r="C14" s="35"/>
      <c r="D14" s="35"/>
      <c r="E14" s="35"/>
      <c r="F14" s="35"/>
      <c r="G14" s="35"/>
      <c r="H14" s="35"/>
      <c r="I14" s="35"/>
      <c r="J14" s="36"/>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9">
        <v>1.1000000000000001</v>
      </c>
      <c r="C16" s="66" t="str">
        <f>IFERROR(VLOOKUP(B16,'[1]Validacion datos'!A8:B26,2,FALSE),"")</f>
        <v>Administración pública transparente, eficiente y orientada</v>
      </c>
      <c r="D16" s="66"/>
      <c r="E16" s="66"/>
      <c r="F16" s="66"/>
      <c r="G16" s="66"/>
      <c r="H16" s="66"/>
      <c r="I16" s="66"/>
      <c r="J16" s="66"/>
    </row>
    <row r="17" spans="1:11" ht="32.450000000000003" customHeight="1" x14ac:dyDescent="0.25">
      <c r="A17" s="6" t="s">
        <v>12</v>
      </c>
      <c r="B17" s="9"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4" t="s">
        <v>13</v>
      </c>
      <c r="B18" s="35"/>
      <c r="C18" s="35"/>
      <c r="D18" s="35"/>
      <c r="E18" s="35"/>
      <c r="F18" s="35"/>
      <c r="G18" s="35"/>
      <c r="H18" s="35"/>
      <c r="I18" s="35"/>
      <c r="J18" s="36"/>
    </row>
    <row r="19" spans="1:11" ht="29.25" customHeight="1" x14ac:dyDescent="0.25">
      <c r="A19" s="6" t="s">
        <v>14</v>
      </c>
      <c r="B19" s="47" t="s">
        <v>87</v>
      </c>
      <c r="C19" s="47"/>
      <c r="D19" s="47"/>
      <c r="E19" s="47"/>
      <c r="F19" s="47"/>
      <c r="G19" s="47"/>
      <c r="H19" s="47"/>
      <c r="I19" s="47"/>
      <c r="J19" s="48"/>
    </row>
    <row r="20" spans="1:11" ht="68.45" customHeight="1" x14ac:dyDescent="0.25">
      <c r="A20" s="10" t="s">
        <v>15</v>
      </c>
      <c r="B20" s="47" t="s">
        <v>68</v>
      </c>
      <c r="C20" s="47"/>
      <c r="D20" s="47"/>
      <c r="E20" s="47"/>
      <c r="F20" s="47"/>
      <c r="G20" s="47"/>
      <c r="H20" s="47"/>
      <c r="I20" s="47"/>
      <c r="J20" s="48"/>
    </row>
    <row r="21" spans="1:11" ht="34.5" customHeight="1" x14ac:dyDescent="0.25">
      <c r="A21" s="10" t="s">
        <v>16</v>
      </c>
      <c r="B21" s="47" t="s">
        <v>69</v>
      </c>
      <c r="C21" s="47"/>
      <c r="D21" s="47"/>
      <c r="E21" s="47"/>
      <c r="F21" s="47"/>
      <c r="G21" s="47"/>
      <c r="H21" s="47"/>
      <c r="I21" s="47"/>
      <c r="J21" s="48"/>
    </row>
    <row r="22" spans="1:11" ht="35.25" customHeight="1" x14ac:dyDescent="0.25">
      <c r="A22" s="10" t="s">
        <v>38</v>
      </c>
      <c r="B22" s="47" t="s">
        <v>76</v>
      </c>
      <c r="C22" s="47"/>
      <c r="D22" s="47"/>
      <c r="E22" s="47"/>
      <c r="F22" s="47"/>
      <c r="G22" s="47"/>
      <c r="H22" s="47"/>
      <c r="I22" s="47"/>
      <c r="J22" s="48"/>
      <c r="K22" s="1"/>
    </row>
    <row r="23" spans="1:11" ht="15.75" x14ac:dyDescent="0.25">
      <c r="A23" s="34" t="s">
        <v>17</v>
      </c>
      <c r="B23" s="35"/>
      <c r="C23" s="35"/>
      <c r="D23" s="35"/>
      <c r="E23" s="35"/>
      <c r="F23" s="35"/>
      <c r="G23" s="35"/>
      <c r="H23" s="35"/>
      <c r="I23" s="35"/>
      <c r="J23" s="36"/>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307758408</v>
      </c>
      <c r="B26" s="55"/>
      <c r="C26" s="56">
        <v>302512515.01999998</v>
      </c>
      <c r="D26" s="57"/>
      <c r="E26" s="58"/>
      <c r="F26" s="56">
        <v>87918331.579999998</v>
      </c>
      <c r="G26" s="57"/>
      <c r="H26" s="58"/>
      <c r="I26" s="59">
        <f>+F26/C26</f>
        <v>0.29062708884684479</v>
      </c>
      <c r="J26" s="60"/>
    </row>
    <row r="27" spans="1:11" ht="15.75" x14ac:dyDescent="0.25">
      <c r="A27" s="44" t="s">
        <v>23</v>
      </c>
      <c r="B27" s="45"/>
      <c r="C27" s="45"/>
      <c r="D27" s="45"/>
      <c r="E27" s="45"/>
      <c r="F27" s="45"/>
      <c r="G27" s="45"/>
      <c r="H27" s="45"/>
      <c r="I27" s="45"/>
      <c r="J27" s="46"/>
      <c r="K27" s="1"/>
    </row>
    <row r="28" spans="1:11" ht="15" customHeight="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60" x14ac:dyDescent="0.25">
      <c r="A30" s="14" t="s">
        <v>89</v>
      </c>
      <c r="B30" s="15" t="s">
        <v>70</v>
      </c>
      <c r="C30" s="16">
        <v>80</v>
      </c>
      <c r="D30" s="17">
        <v>302512515.01999998</v>
      </c>
      <c r="E30" s="17">
        <v>20</v>
      </c>
      <c r="F30" s="17">
        <v>59347974</v>
      </c>
      <c r="G30" s="18">
        <v>3</v>
      </c>
      <c r="H30" s="17">
        <v>38221034.219999999</v>
      </c>
      <c r="I30" s="27">
        <f>+Tabla134[[#This Row],[Física 
(E)]]/Tabla134[[#This Row],[Física
(C)]]</f>
        <v>0.15</v>
      </c>
      <c r="J30" s="27">
        <f>+Tabla134[[#This Row],[Financiera 
 (F)]]/Tabla134[[#This Row],[Financiera
(D)]]</f>
        <v>0.64401582133199697</v>
      </c>
    </row>
    <row r="31" spans="1:11" ht="15.75" x14ac:dyDescent="0.25">
      <c r="A31" s="34" t="s">
        <v>28</v>
      </c>
      <c r="B31" s="35"/>
      <c r="C31" s="35"/>
      <c r="D31" s="35"/>
      <c r="E31" s="35"/>
      <c r="F31" s="35"/>
      <c r="G31" s="35"/>
      <c r="H31" s="35"/>
      <c r="I31" s="35"/>
      <c r="J31" s="36"/>
    </row>
    <row r="32" spans="1:11" ht="15.75" x14ac:dyDescent="0.25">
      <c r="A32" s="44" t="s">
        <v>29</v>
      </c>
      <c r="B32" s="45"/>
      <c r="C32" s="45"/>
      <c r="D32" s="45"/>
      <c r="E32" s="45"/>
      <c r="F32" s="45"/>
      <c r="G32" s="45"/>
      <c r="H32" s="45"/>
      <c r="I32" s="45"/>
      <c r="J32" s="46"/>
    </row>
    <row r="33" spans="1:11" x14ac:dyDescent="0.25">
      <c r="A33" s="19" t="s">
        <v>30</v>
      </c>
      <c r="B33" s="47" t="s">
        <v>53</v>
      </c>
      <c r="C33" s="47"/>
      <c r="D33" s="47"/>
      <c r="E33" s="47"/>
      <c r="F33" s="47"/>
      <c r="G33" s="47"/>
      <c r="H33" s="47"/>
      <c r="I33" s="47"/>
      <c r="J33" s="48"/>
      <c r="K33" s="1"/>
    </row>
    <row r="34" spans="1:11" ht="67.900000000000006" customHeight="1" x14ac:dyDescent="0.25">
      <c r="A34" s="19" t="s">
        <v>31</v>
      </c>
      <c r="B34" s="47" t="s">
        <v>88</v>
      </c>
      <c r="C34" s="47"/>
      <c r="D34" s="47"/>
      <c r="E34" s="47"/>
      <c r="F34" s="47"/>
      <c r="G34" s="47"/>
      <c r="H34" s="47"/>
      <c r="I34" s="47"/>
      <c r="J34" s="48"/>
    </row>
    <row r="35" spans="1:11" x14ac:dyDescent="0.25">
      <c r="A35" s="19" t="s">
        <v>32</v>
      </c>
      <c r="B35" s="47"/>
      <c r="C35" s="47"/>
      <c r="D35" s="47"/>
      <c r="E35" s="47"/>
      <c r="F35" s="47"/>
      <c r="G35" s="47"/>
      <c r="H35" s="47"/>
      <c r="I35" s="47"/>
      <c r="J35" s="48"/>
    </row>
    <row r="36" spans="1:11" ht="73.5" customHeight="1" x14ac:dyDescent="0.25">
      <c r="A36" s="19" t="s">
        <v>33</v>
      </c>
      <c r="B36" s="47" t="s">
        <v>86</v>
      </c>
      <c r="C36" s="47"/>
      <c r="D36" s="47"/>
      <c r="E36" s="47"/>
      <c r="F36" s="47"/>
      <c r="G36" s="47"/>
      <c r="H36" s="47"/>
      <c r="I36" s="47"/>
      <c r="J36" s="48"/>
    </row>
    <row r="37" spans="1:11" ht="42.75" customHeight="1" x14ac:dyDescent="0.25">
      <c r="A37" s="34" t="s">
        <v>34</v>
      </c>
      <c r="B37" s="35"/>
      <c r="C37" s="35"/>
      <c r="D37" s="35"/>
      <c r="E37" s="35"/>
      <c r="F37" s="35"/>
      <c r="G37" s="35"/>
      <c r="H37" s="35"/>
      <c r="I37" s="35"/>
      <c r="J37" s="36"/>
    </row>
    <row r="38" spans="1:11" ht="15.75" x14ac:dyDescent="0.25">
      <c r="A38" s="37" t="s">
        <v>35</v>
      </c>
      <c r="B38" s="38"/>
      <c r="C38" s="38"/>
      <c r="D38" s="38"/>
      <c r="E38" s="38"/>
      <c r="F38" s="38"/>
      <c r="G38" s="38"/>
      <c r="H38" s="38"/>
      <c r="I38" s="38"/>
      <c r="J38" s="39"/>
    </row>
    <row r="39" spans="1:11" x14ac:dyDescent="0.25">
      <c r="A39" s="40" t="s">
        <v>41</v>
      </c>
      <c r="B39" s="41"/>
      <c r="C39" s="41"/>
      <c r="D39" s="41"/>
      <c r="E39" s="41"/>
      <c r="F39" s="41"/>
      <c r="G39" s="41"/>
      <c r="H39" s="41"/>
      <c r="I39" s="41"/>
      <c r="J39" s="42"/>
      <c r="K39" s="1"/>
    </row>
    <row r="40" spans="1:11" ht="27.75" customHeight="1" x14ac:dyDescent="0.25">
      <c r="A40" s="25"/>
      <c r="B40" s="25"/>
      <c r="C40" s="25"/>
      <c r="D40" s="25"/>
      <c r="E40" s="25"/>
      <c r="F40" s="25"/>
      <c r="G40" s="25"/>
      <c r="H40" s="25"/>
      <c r="I40" s="25"/>
      <c r="J40" s="25"/>
    </row>
    <row r="41" spans="1:11" ht="27.75" customHeight="1" x14ac:dyDescent="0.25">
      <c r="A41" s="43"/>
      <c r="B41" s="43"/>
      <c r="C41" s="43"/>
      <c r="D41" s="43"/>
      <c r="E41" s="43"/>
      <c r="F41" s="43"/>
      <c r="G41" s="43"/>
      <c r="H41" s="43"/>
      <c r="I41" s="43"/>
      <c r="J41" s="43"/>
    </row>
    <row r="42" spans="1:11" ht="30.75" customHeight="1" x14ac:dyDescent="0.25"/>
    <row r="44" spans="1:11" ht="16.5" x14ac:dyDescent="0.25">
      <c r="A44" s="28"/>
    </row>
    <row r="45" spans="1:11" x14ac:dyDescent="0.25">
      <c r="A45" s="29"/>
    </row>
  </sheetData>
  <mergeCells count="48">
    <mergeCell ref="A38:J38"/>
    <mergeCell ref="A39:J39"/>
    <mergeCell ref="A41:J41"/>
    <mergeCell ref="A32:J32"/>
    <mergeCell ref="B33:J33"/>
    <mergeCell ref="B34:J34"/>
    <mergeCell ref="B35:J35"/>
    <mergeCell ref="B36:J36"/>
    <mergeCell ref="A37:J37"/>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2:J2"/>
    <mergeCell ref="B11:J11"/>
    <mergeCell ref="B3:C3"/>
    <mergeCell ref="D3:H3"/>
    <mergeCell ref="B4:C4"/>
    <mergeCell ref="D4:H4"/>
    <mergeCell ref="A5:J5"/>
    <mergeCell ref="A6:J6"/>
    <mergeCell ref="A7:J7"/>
    <mergeCell ref="A8:J8"/>
    <mergeCell ref="B9:J9"/>
    <mergeCell ref="B10:J10"/>
  </mergeCells>
  <dataValidations count="16">
    <dataValidation allowBlank="1" showInputMessage="1" showErrorMessage="1" prompt="Monto ejecutado en el trimestre" sqref="H29:H30" xr:uid="{F75A8023-FA79-4D0B-80B8-FF9E38C72A4E}"/>
    <dataValidation allowBlank="1" showInputMessage="1" showErrorMessage="1" prompt="Meta alcanzada en el trimestre" sqref="G29:G30" xr:uid="{3FF120F4-4E00-4C12-8592-7191DEF5AB52}"/>
    <dataValidation allowBlank="1" showInputMessage="1" showErrorMessage="1" prompt="Monto presupuestado para el producto" sqref="D29:D30 E30:F30 F29" xr:uid="{46B83C36-609F-4F5C-A4B7-5B22FFCD850C}"/>
    <dataValidation allowBlank="1" showInputMessage="1" showErrorMessage="1" prompt="Meta anual del indicador" sqref="E29 C29:C30" xr:uid="{DAEBD278-4B6A-4994-AFAB-6C2F716B387E}"/>
    <dataValidation allowBlank="1" showInputMessage="1" showErrorMessage="1" prompt="Nombre del indicador" sqref="B29:B30" xr:uid="{9200E86F-44AC-49C8-82EA-FEDAB1413714}"/>
    <dataValidation allowBlank="1" showInputMessage="1" showErrorMessage="1" prompt="Nombre de cada producto" sqref="A29:A30" xr:uid="{0DD5DB07-A95F-48D2-B306-9D95AFB3EB53}"/>
    <dataValidation allowBlank="1" showInputMessage="1" showErrorMessage="1" prompt="¿En qué consiste el programa?" sqref="B20:J20" xr:uid="{40AA6FC4-61B0-4399-A46F-AF25EB4EF30E}"/>
    <dataValidation allowBlank="1" showInputMessage="1" showErrorMessage="1" prompt="Presupuesto del programa" sqref="A26:C26 F26" xr:uid="{82215E34-4B12-4911-A76C-6BC3A652FDB1}"/>
    <dataValidation allowBlank="1" showInputMessage="1" showErrorMessage="1" prompt="Oportunidades de mejora identificadas" sqref="A39:J40" xr:uid="{F52EE117-9FFA-4040-84BB-481E63444411}"/>
    <dataValidation allowBlank="1" showInputMessage="1" showErrorMessage="1" prompt="De existir desvío, explicar razones." sqref="B36:J36" xr:uid="{B882243F-4722-40B6-B409-1AD8CB6A6278}"/>
    <dataValidation allowBlank="1" showInputMessage="1" showErrorMessage="1" prompt="1. Describir lo plasmado en el presupuesto_x000a_2. Describir lo alcanzado en términos financieros y de producción " sqref="B35" xr:uid="{A11CA0F3-EF8F-4702-8F06-8F4F0F932387}"/>
    <dataValidation allowBlank="1" showInputMessage="1" showErrorMessage="1" prompt="¿En qué consiste el producto? su objetivo" sqref="B34:J34" xr:uid="{C75EABA4-321B-42B8-8D60-6F5B90168653}"/>
    <dataValidation allowBlank="1" showInputMessage="1" showErrorMessage="1" prompt="Nombre del producto" sqref="B33:J33" xr:uid="{CE7BEEA9-491C-4332-B7BD-1241AE422D59}"/>
    <dataValidation allowBlank="1" showInputMessage="1" showErrorMessage="1" prompt="¿A quién va dirigido el programa?, ¿qué característica tiene esta población que requiere ser beneficiada?" sqref="B21:J21" xr:uid="{16C1EF2D-151E-4337-ADD3-12555C6065F4}"/>
    <dataValidation allowBlank="1" showInputMessage="1" prompt="Nombre del capítulo" sqref="B9:J11" xr:uid="{39106B82-777C-44FD-A699-F62709DB97C8}"/>
    <dataValidation allowBlank="1" sqref="A9" xr:uid="{FFFC4D4D-0C97-4B71-866E-2B61F2436C02}"/>
  </dataValidations>
  <pageMargins left="0.70866141732283472" right="0.70866141732283472" top="0.74803149606299213" bottom="0.74803149606299213" header="0.31496062992125984" footer="0.31496062992125984"/>
  <pageSetup scale="6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1417-0D09-4198-AF19-E75ECAB0CE2D}">
  <dimension ref="A1:K44"/>
  <sheetViews>
    <sheetView workbookViewId="0">
      <selection activeCell="L10" sqref="L10"/>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customHeight="1" thickBot="1" x14ac:dyDescent="0.3">
      <c r="A2" s="20"/>
      <c r="B2" s="74" t="s">
        <v>95</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4" t="s">
        <v>82</v>
      </c>
      <c r="B7" s="35"/>
      <c r="C7" s="35"/>
      <c r="D7" s="35"/>
      <c r="E7" s="35"/>
      <c r="F7" s="35"/>
      <c r="G7" s="35"/>
      <c r="H7" s="35"/>
      <c r="I7" s="35"/>
      <c r="J7" s="36"/>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5.15" customHeight="1" x14ac:dyDescent="0.25">
      <c r="A13" s="6" t="s">
        <v>8</v>
      </c>
      <c r="B13" s="70" t="s">
        <v>57</v>
      </c>
      <c r="C13" s="70"/>
      <c r="D13" s="70"/>
      <c r="E13" s="70"/>
      <c r="F13" s="70"/>
      <c r="G13" s="70"/>
      <c r="H13" s="70"/>
      <c r="I13" s="70"/>
      <c r="J13" s="70"/>
    </row>
    <row r="14" spans="1:11" ht="15.75" x14ac:dyDescent="0.25">
      <c r="A14" s="34" t="s">
        <v>9</v>
      </c>
      <c r="B14" s="35"/>
      <c r="C14" s="35"/>
      <c r="D14" s="35"/>
      <c r="E14" s="35"/>
      <c r="F14" s="35"/>
      <c r="G14" s="35"/>
      <c r="H14" s="35"/>
      <c r="I14" s="35"/>
      <c r="J14" s="36"/>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24">
        <v>1.1000000000000001</v>
      </c>
      <c r="C16" s="66" t="str">
        <f>IFERROR(VLOOKUP(B16,'[1]Validacion datos'!A8:B26,2,FALSE),"")</f>
        <v>Administración pública transparente, eficiente y orientada</v>
      </c>
      <c r="D16" s="66"/>
      <c r="E16" s="66"/>
      <c r="F16" s="66"/>
      <c r="G16" s="66"/>
      <c r="H16" s="66"/>
      <c r="I16" s="66"/>
      <c r="J16" s="66"/>
    </row>
    <row r="17" spans="1:11" ht="32.450000000000003" customHeight="1" x14ac:dyDescent="0.25">
      <c r="A17" s="6" t="s">
        <v>12</v>
      </c>
      <c r="B17" s="24"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4" t="s">
        <v>13</v>
      </c>
      <c r="B18" s="35"/>
      <c r="C18" s="35"/>
      <c r="D18" s="35"/>
      <c r="E18" s="35"/>
      <c r="F18" s="35"/>
      <c r="G18" s="35"/>
      <c r="H18" s="35"/>
      <c r="I18" s="35"/>
      <c r="J18" s="36"/>
    </row>
    <row r="19" spans="1:11" ht="29.25" customHeight="1" x14ac:dyDescent="0.25">
      <c r="A19" s="6" t="s">
        <v>14</v>
      </c>
      <c r="B19" s="47" t="s">
        <v>87</v>
      </c>
      <c r="C19" s="47"/>
      <c r="D19" s="47"/>
      <c r="E19" s="47"/>
      <c r="F19" s="47"/>
      <c r="G19" s="47"/>
      <c r="H19" s="47"/>
      <c r="I19" s="47"/>
      <c r="J19" s="48"/>
    </row>
    <row r="20" spans="1:11" ht="67.150000000000006" customHeight="1" x14ac:dyDescent="0.25">
      <c r="A20" s="10" t="s">
        <v>15</v>
      </c>
      <c r="B20" s="47" t="s">
        <v>68</v>
      </c>
      <c r="C20" s="47"/>
      <c r="D20" s="47"/>
      <c r="E20" s="47"/>
      <c r="F20" s="47"/>
      <c r="G20" s="47"/>
      <c r="H20" s="47"/>
      <c r="I20" s="47"/>
      <c r="J20" s="48"/>
    </row>
    <row r="21" spans="1:11" ht="34.5" customHeight="1" x14ac:dyDescent="0.25">
      <c r="A21" s="10" t="s">
        <v>16</v>
      </c>
      <c r="B21" s="47" t="s">
        <v>69</v>
      </c>
      <c r="C21" s="47"/>
      <c r="D21" s="47"/>
      <c r="E21" s="47"/>
      <c r="F21" s="47"/>
      <c r="G21" s="47"/>
      <c r="H21" s="47"/>
      <c r="I21" s="47"/>
      <c r="J21" s="48"/>
    </row>
    <row r="22" spans="1:11" ht="35.25" customHeight="1" x14ac:dyDescent="0.25">
      <c r="A22" s="10" t="s">
        <v>38</v>
      </c>
      <c r="B22" s="47" t="s">
        <v>76</v>
      </c>
      <c r="C22" s="47"/>
      <c r="D22" s="47"/>
      <c r="E22" s="47"/>
      <c r="F22" s="47"/>
      <c r="G22" s="47"/>
      <c r="H22" s="47"/>
      <c r="I22" s="47"/>
      <c r="J22" s="48"/>
      <c r="K22" s="1"/>
    </row>
    <row r="23" spans="1:11" ht="15.75" x14ac:dyDescent="0.25">
      <c r="A23" s="34" t="s">
        <v>17</v>
      </c>
      <c r="B23" s="35"/>
      <c r="C23" s="35"/>
      <c r="D23" s="35"/>
      <c r="E23" s="35"/>
      <c r="F23" s="35"/>
      <c r="G23" s="35"/>
      <c r="H23" s="35"/>
      <c r="I23" s="35"/>
      <c r="J23" s="36"/>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30851482</v>
      </c>
      <c r="B26" s="55"/>
      <c r="C26" s="56">
        <v>28422206.460000001</v>
      </c>
      <c r="D26" s="57"/>
      <c r="E26" s="58"/>
      <c r="F26" s="56">
        <v>7566776.2599999998</v>
      </c>
      <c r="G26" s="57"/>
      <c r="H26" s="58"/>
      <c r="I26" s="59">
        <f>+F26/C26</f>
        <v>0.26622761574296155</v>
      </c>
      <c r="J26" s="60"/>
    </row>
    <row r="27" spans="1:11" ht="15.75" x14ac:dyDescent="0.25">
      <c r="A27" s="44" t="s">
        <v>23</v>
      </c>
      <c r="B27" s="45"/>
      <c r="C27" s="45"/>
      <c r="D27" s="45"/>
      <c r="E27" s="45"/>
      <c r="F27" s="45"/>
      <c r="G27" s="45"/>
      <c r="H27" s="45"/>
      <c r="I27" s="45"/>
      <c r="J27" s="46"/>
      <c r="K27" s="1"/>
    </row>
    <row r="28" spans="1:11" ht="15" customHeight="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71</v>
      </c>
      <c r="B30" s="15" t="s">
        <v>72</v>
      </c>
      <c r="C30" s="16">
        <v>11731</v>
      </c>
      <c r="D30" s="17">
        <v>28422206.460000001</v>
      </c>
      <c r="E30" s="17">
        <v>2872</v>
      </c>
      <c r="F30" s="17">
        <v>6020262</v>
      </c>
      <c r="G30" s="18">
        <v>3905</v>
      </c>
      <c r="H30" s="17">
        <v>3056350.99</v>
      </c>
      <c r="I30" s="27">
        <f>+Tabla1345[[#This Row],[Física 
(E)]]/Tabla1345[[#This Row],[Física
(C)]]</f>
        <v>1.3596796657381616</v>
      </c>
      <c r="J30" s="27">
        <f>+Tabla1345[[#This Row],[Financiera 
 (F)]]/Tabla1345[[#This Row],[Financiera
(D)]]</f>
        <v>0.50767740506974612</v>
      </c>
    </row>
    <row r="31" spans="1:11" ht="15.75" x14ac:dyDescent="0.25">
      <c r="A31" s="34" t="s">
        <v>28</v>
      </c>
      <c r="B31" s="35"/>
      <c r="C31" s="35"/>
      <c r="D31" s="35"/>
      <c r="E31" s="35"/>
      <c r="F31" s="35"/>
      <c r="G31" s="35"/>
      <c r="H31" s="35"/>
      <c r="I31" s="35"/>
      <c r="J31" s="36"/>
    </row>
    <row r="32" spans="1:11" ht="15.75" x14ac:dyDescent="0.25">
      <c r="A32" s="44" t="s">
        <v>29</v>
      </c>
      <c r="B32" s="45"/>
      <c r="C32" s="45"/>
      <c r="D32" s="45"/>
      <c r="E32" s="45"/>
      <c r="F32" s="45"/>
      <c r="G32" s="45"/>
      <c r="H32" s="45"/>
      <c r="I32" s="45"/>
      <c r="J32" s="46"/>
    </row>
    <row r="33" spans="1:11" x14ac:dyDescent="0.25">
      <c r="A33" s="19" t="s">
        <v>30</v>
      </c>
      <c r="B33" s="47" t="s">
        <v>90</v>
      </c>
      <c r="C33" s="47"/>
      <c r="D33" s="47"/>
      <c r="E33" s="47"/>
      <c r="F33" s="47"/>
      <c r="G33" s="47"/>
      <c r="H33" s="47"/>
      <c r="I33" s="47"/>
      <c r="J33" s="48"/>
      <c r="K33" s="1"/>
    </row>
    <row r="34" spans="1:11" ht="30" x14ac:dyDescent="0.25">
      <c r="A34" s="19" t="s">
        <v>31</v>
      </c>
      <c r="B34" s="47" t="s">
        <v>80</v>
      </c>
      <c r="C34" s="47"/>
      <c r="D34" s="47"/>
      <c r="E34" s="47"/>
      <c r="F34" s="47"/>
      <c r="G34" s="47"/>
      <c r="H34" s="47"/>
      <c r="I34" s="47"/>
      <c r="J34" s="48"/>
    </row>
    <row r="35" spans="1:11" x14ac:dyDescent="0.25">
      <c r="A35" s="19" t="s">
        <v>32</v>
      </c>
      <c r="B35" s="47"/>
      <c r="C35" s="47"/>
      <c r="D35" s="47"/>
      <c r="E35" s="47"/>
      <c r="F35" s="47"/>
      <c r="G35" s="47"/>
      <c r="H35" s="47"/>
      <c r="I35" s="47"/>
      <c r="J35" s="48"/>
    </row>
    <row r="36" spans="1:11" ht="51.75" customHeight="1" x14ac:dyDescent="0.25">
      <c r="A36" s="19" t="s">
        <v>33</v>
      </c>
      <c r="B36" s="47" t="s">
        <v>79</v>
      </c>
      <c r="C36" s="47"/>
      <c r="D36" s="47"/>
      <c r="E36" s="47"/>
      <c r="F36" s="47"/>
      <c r="G36" s="47"/>
      <c r="H36" s="47"/>
      <c r="I36" s="47"/>
      <c r="J36" s="48"/>
    </row>
    <row r="37" spans="1:11" ht="15.75" x14ac:dyDescent="0.25">
      <c r="A37" s="34" t="s">
        <v>34</v>
      </c>
      <c r="B37" s="35"/>
      <c r="C37" s="35"/>
      <c r="D37" s="35"/>
      <c r="E37" s="35"/>
      <c r="F37" s="35"/>
      <c r="G37" s="35"/>
      <c r="H37" s="35"/>
      <c r="I37" s="35"/>
      <c r="J37" s="36"/>
    </row>
    <row r="38" spans="1:11" ht="15.75" x14ac:dyDescent="0.25">
      <c r="A38" s="37" t="s">
        <v>35</v>
      </c>
      <c r="B38" s="38"/>
      <c r="C38" s="38"/>
      <c r="D38" s="38"/>
      <c r="E38" s="38"/>
      <c r="F38" s="38"/>
      <c r="G38" s="38"/>
      <c r="H38" s="38"/>
      <c r="I38" s="38"/>
      <c r="J38" s="39"/>
    </row>
    <row r="39" spans="1:11" x14ac:dyDescent="0.25">
      <c r="A39" s="40" t="s">
        <v>41</v>
      </c>
      <c r="B39" s="41"/>
      <c r="C39" s="41"/>
      <c r="D39" s="41"/>
      <c r="E39" s="41"/>
      <c r="F39" s="41"/>
      <c r="G39" s="41"/>
      <c r="H39" s="41"/>
      <c r="I39" s="41"/>
      <c r="J39" s="42"/>
      <c r="K39" s="1"/>
    </row>
    <row r="40" spans="1:11" ht="27.75" customHeight="1" x14ac:dyDescent="0.25">
      <c r="A40" s="25"/>
      <c r="B40" s="25"/>
      <c r="C40" s="25"/>
      <c r="D40" s="25"/>
      <c r="E40" s="25"/>
      <c r="F40" s="25"/>
      <c r="G40" s="25"/>
      <c r="H40" s="25"/>
      <c r="I40" s="25"/>
      <c r="J40" s="25"/>
    </row>
    <row r="41" spans="1:11" ht="27.75" customHeight="1" x14ac:dyDescent="0.25">
      <c r="A41" s="43" t="s">
        <v>42</v>
      </c>
      <c r="B41" s="43"/>
      <c r="C41" s="43"/>
      <c r="D41" s="43"/>
      <c r="E41" s="43"/>
      <c r="F41" s="43"/>
      <c r="G41" s="43"/>
      <c r="H41" s="43"/>
      <c r="I41" s="43"/>
      <c r="J41" s="43"/>
    </row>
    <row r="42" spans="1:11" ht="30.75" customHeight="1" x14ac:dyDescent="0.25">
      <c r="A42" s="26"/>
    </row>
    <row r="43" spans="1:11" ht="16.5" x14ac:dyDescent="0.25">
      <c r="A43" s="28"/>
    </row>
    <row r="44" spans="1:11" x14ac:dyDescent="0.25">
      <c r="A44" s="30"/>
    </row>
  </sheetData>
  <mergeCells count="48">
    <mergeCell ref="A38:J38"/>
    <mergeCell ref="A39:J39"/>
    <mergeCell ref="A41:J41"/>
    <mergeCell ref="A32:J32"/>
    <mergeCell ref="B33:J33"/>
    <mergeCell ref="B34:J34"/>
    <mergeCell ref="B35:J35"/>
    <mergeCell ref="B36:J36"/>
    <mergeCell ref="A37:J37"/>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6">
    <dataValidation allowBlank="1" sqref="A9" xr:uid="{F4D7D8C9-A104-43DC-B205-1A8705303C57}"/>
    <dataValidation allowBlank="1" showInputMessage="1" prompt="Nombre del capítulo" sqref="B9:J11" xr:uid="{090287F6-12E4-427C-AFC4-0FF7C7E710F4}"/>
    <dataValidation allowBlank="1" showInputMessage="1" showErrorMessage="1" prompt="¿A quién va dirigido el programa?, ¿qué característica tiene esta población que requiere ser beneficiada?" sqref="B21:J21" xr:uid="{EE1D1C1D-80DC-48B4-8C06-B73D5E1AA5E0}"/>
    <dataValidation allowBlank="1" showInputMessage="1" showErrorMessage="1" prompt="Nombre del producto" sqref="B33:J33" xr:uid="{1C979AA6-F9B7-4E63-8AD4-7A8A39A1262C}"/>
    <dataValidation allowBlank="1" showInputMessage="1" showErrorMessage="1" prompt="¿En qué consiste el producto? su objetivo" sqref="B34:J34" xr:uid="{D4D13429-A5F8-405E-9638-D9CAC776CD2F}"/>
    <dataValidation allowBlank="1" showInputMessage="1" showErrorMessage="1" prompt="1. Describir lo plasmado en el presupuesto_x000a_2. Describir lo alcanzado en términos financieros y de producción " sqref="B35" xr:uid="{3AE6D6E9-4D46-45DA-91B9-85D852574B02}"/>
    <dataValidation allowBlank="1" showInputMessage="1" showErrorMessage="1" prompt="De existir desvío, explicar razones." sqref="B36:J36" xr:uid="{9E37B0AE-7D4F-46FD-9E85-9CC4265CA3C5}"/>
    <dataValidation allowBlank="1" showInputMessage="1" showErrorMessage="1" prompt="Oportunidades de mejora identificadas" sqref="A39:J40" xr:uid="{8E5D256F-E0D6-4478-9C31-947FB94FAB1A}"/>
    <dataValidation allowBlank="1" showInputMessage="1" showErrorMessage="1" prompt="Presupuesto del programa" sqref="A26:C26 F26" xr:uid="{B9B1371D-CCE1-4E25-80FB-7B35C904DB07}"/>
    <dataValidation allowBlank="1" showInputMessage="1" showErrorMessage="1" prompt="¿En qué consiste el programa?" sqref="B20:J20" xr:uid="{C473EA55-CFAB-4ADB-896C-ECE683741EAE}"/>
    <dataValidation allowBlank="1" showInputMessage="1" showErrorMessage="1" prompt="Nombre de cada producto" sqref="A29:A30" xr:uid="{19CFEEEF-3606-496A-BA6E-5AD3A504DE21}"/>
    <dataValidation allowBlank="1" showInputMessage="1" showErrorMessage="1" prompt="Nombre del indicador" sqref="B29:B30" xr:uid="{BF2E8D78-A119-490F-AEC0-DFCE3937B90E}"/>
    <dataValidation allowBlank="1" showInputMessage="1" showErrorMessage="1" prompt="Meta anual del indicador" sqref="E29 C29:C30" xr:uid="{FD77D3F8-07C9-4774-9BB4-334245C36ADC}"/>
    <dataValidation allowBlank="1" showInputMessage="1" showErrorMessage="1" prompt="Monto presupuestado para el producto" sqref="D30:E30 F29:F30 D29" xr:uid="{D2895EFB-7554-437A-8623-ABD3E34D9627}"/>
    <dataValidation allowBlank="1" showInputMessage="1" showErrorMessage="1" prompt="Meta alcanzada en el trimestre" sqref="G29:G30" xr:uid="{892AE614-B86D-459E-A4D0-7662A857462A}"/>
    <dataValidation allowBlank="1" showInputMessage="1" showErrorMessage="1" prompt="Monto ejecutado en el trimestre" sqref="H29:H30" xr:uid="{6BD483A4-558F-4753-B44C-67CDD5F7B5A8}"/>
  </dataValidations>
  <pageMargins left="0.70866141732283472" right="0.70866141732283472" top="0.74803149606299213" bottom="0.74803149606299213" header="0.31496062992125984" footer="0.31496062992125984"/>
  <pageSetup scale="6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6143</vt:lpstr>
      <vt:lpstr>6144</vt:lpstr>
      <vt:lpstr>6145</vt:lpstr>
      <vt:lpstr>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2022-07-20T16:39:49Z</cp:lastPrinted>
  <dcterms:created xsi:type="dcterms:W3CDTF">2021-03-22T15:50:10Z</dcterms:created>
  <dcterms:modified xsi:type="dcterms:W3CDTF">2022-09-29T14:53:55Z</dcterms:modified>
</cp:coreProperties>
</file>