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8. Agosto\Portal\"/>
    </mc:Choice>
  </mc:AlternateContent>
  <xr:revisionPtr revIDLastSave="0" documentId="13_ncr:1_{6D18FE00-6118-49C0-B408-91D9DE6E0E2B}" xr6:coauthVersionLast="47" xr6:coauthVersionMax="47" xr10:uidLastSave="{00000000-0000-0000-0000-000000000000}"/>
  <bookViews>
    <workbookView xWindow="28680" yWindow="-120" windowWidth="29040" windowHeight="15720" xr2:uid="{415ABC3A-EF13-4D53-8AE1-FAE9D5CC3C3E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 ERF-Rendimiento Financiero'!$C$7:$H$30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 ERF-Rendimiento Financiero'!$C$1:$H$41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I21" i="1"/>
  <c r="K20" i="1"/>
  <c r="I20" i="1"/>
  <c r="K19" i="1"/>
  <c r="I19" i="1"/>
  <c r="K18" i="1"/>
  <c r="L18" i="1" s="1"/>
  <c r="I18" i="1"/>
  <c r="J18" i="1" s="1"/>
  <c r="K17" i="1"/>
  <c r="I17" i="1"/>
  <c r="K16" i="1"/>
  <c r="I16" i="1"/>
  <c r="K12" i="1"/>
  <c r="I12" i="1"/>
  <c r="K11" i="1"/>
  <c r="I11" i="1"/>
  <c r="K10" i="1"/>
  <c r="I10" i="1"/>
  <c r="K9" i="1"/>
  <c r="I9" i="1"/>
  <c r="J9" i="1" s="1"/>
  <c r="J10" i="1" l="1"/>
  <c r="J12" i="1"/>
  <c r="J19" i="1"/>
  <c r="L12" i="1"/>
  <c r="L17" i="1"/>
  <c r="L19" i="1"/>
  <c r="L21" i="1"/>
  <c r="J11" i="1"/>
  <c r="J20" i="1"/>
  <c r="L11" i="1"/>
  <c r="L20" i="1"/>
  <c r="J17" i="1"/>
  <c r="L10" i="1"/>
  <c r="J21" i="1"/>
  <c r="J16" i="1"/>
  <c r="L16" i="1"/>
  <c r="L9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<sst xmlns="http://schemas.openxmlformats.org/spreadsheetml/2006/main" count="26" uniqueCount="25">
  <si>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</si>
  <si>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</si>
  <si>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Agosto de 2025 y 2024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</si>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</sst>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1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A814E-8231-467B-886F-A95F67CB87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F5B2-2D86-47DB-A4BF-3A0F97407870}">
  <sheetPr>
    <tabColor theme="9" tint="-0.499984740745262"/>
  </sheetPr>
  <dimension ref="B1:O370"/>
  <sheetViews>
    <sheetView showGridLines="0" tabSelected="1" zoomScale="136" zoomScaleNormal="136" workbookViewId="0">
      <selection activeCell="O20" sqref="O20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4" width="12" style="1" bestFit="1" customWidth="1"/>
    <col min="15" max="15" width="13.42578125" style="1" bestFit="1" customWidth="1"/>
    <col min="16" max="16384" width="11.42578125" style="1"/>
  </cols>
  <sheetData>
    <row r="1" spans="2:13" ht="14.25" x14ac:dyDescent="0.25">
      <c r="C1" s="17" t="s">
        <v>0</v>
      </c>
      <c r="D1" s="17"/>
      <c r="E1" s="17"/>
      <c r="F1" s="17"/>
      <c r="G1" s="17"/>
      <c r="H1" s="17"/>
    </row>
    <row r="2" spans="2:13" x14ac:dyDescent="0.25">
      <c r="C2" s="18" t="s">
        <v>1</v>
      </c>
      <c r="D2" s="18"/>
      <c r="E2" s="18"/>
      <c r="F2" s="18"/>
      <c r="G2" s="18"/>
      <c r="H2" s="18"/>
    </row>
    <row r="3" spans="2:13" x14ac:dyDescent="0.25">
      <c r="C3" s="18" t="s">
        <v>2</v>
      </c>
      <c r="D3" s="18"/>
      <c r="E3" s="18"/>
      <c r="F3" s="18"/>
      <c r="G3" s="18"/>
      <c r="H3" s="18"/>
    </row>
    <row r="4" spans="2:13" x14ac:dyDescent="0.25">
      <c r="C4" s="18" t="s">
        <v>3</v>
      </c>
      <c r="D4" s="18"/>
      <c r="E4" s="18"/>
      <c r="F4" s="18"/>
      <c r="G4" s="18"/>
      <c r="H4" s="18"/>
    </row>
    <row r="5" spans="2:13" x14ac:dyDescent="0.25">
      <c r="D5" s="4"/>
      <c r="E5" s="2"/>
    </row>
    <row r="6" spans="2:13" x14ac:dyDescent="0.25">
      <c r="D6" s="4"/>
      <c r="E6" s="2"/>
    </row>
    <row r="7" spans="2:13" x14ac:dyDescent="0.25">
      <c r="E7" s="5"/>
      <c r="F7" s="5">
        <v>2025</v>
      </c>
      <c r="G7" s="2"/>
      <c r="H7" s="5">
        <v>2024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3" x14ac:dyDescent="0.25">
      <c r="C8" s="4" t="s">
        <v>7</v>
      </c>
      <c r="D8" s="6"/>
      <c r="E8" s="2"/>
      <c r="F8" s="7"/>
      <c r="G8" s="8"/>
      <c r="H8" s="8"/>
    </row>
    <row r="9" spans="2:13" x14ac:dyDescent="0.25">
      <c r="B9" s="1">
        <v>4.0999999999999996</v>
      </c>
      <c r="D9" s="3" t="s">
        <v>8</v>
      </c>
      <c r="F9" s="10">
        <v>3165244445.0999999</v>
      </c>
      <c r="G9" s="10"/>
      <c r="H9" s="10">
        <v>2974542624.21</v>
      </c>
      <c r="I9" s="10">
        <f>'[33]Notas 122023'!$O$507</f>
        <v>30314894.600000001</v>
      </c>
      <c r="J9" s="11">
        <f>F9-I9</f>
        <v>3134929550.5</v>
      </c>
      <c r="K9" s="10">
        <f>'[33]Notas 122023'!$Q$507</f>
        <v>1561446386</v>
      </c>
      <c r="L9" s="11">
        <f>H9-K9</f>
        <v>1413096238.21</v>
      </c>
    </row>
    <row r="10" spans="2:13" x14ac:dyDescent="0.25">
      <c r="B10" s="1">
        <v>4.2</v>
      </c>
      <c r="D10" s="3" t="s">
        <v>9</v>
      </c>
      <c r="F10" s="10">
        <v>312631734.46999997</v>
      </c>
      <c r="G10" s="10"/>
      <c r="H10" s="10">
        <v>298798526.23000008</v>
      </c>
      <c r="I10" s="10">
        <f>'[33]Notas 122023'!$O$540</f>
        <v>138066470.87</v>
      </c>
      <c r="J10" s="11">
        <f t="shared" ref="J10:J12" si="0">F10-I10</f>
        <v>174565263.59999996</v>
      </c>
      <c r="K10" s="10">
        <f>'[33]Notas 122023'!$Q$540</f>
        <v>250955073</v>
      </c>
      <c r="L10" s="11">
        <f t="shared" ref="L10:L12" si="1">H10-K10</f>
        <v>47843453.230000079</v>
      </c>
    </row>
    <row r="11" spans="2:13" x14ac:dyDescent="0.25">
      <c r="B11" s="1">
        <v>4.3</v>
      </c>
      <c r="D11" s="3" t="s">
        <v>10</v>
      </c>
      <c r="F11" s="10">
        <v>1878826974.6700001</v>
      </c>
      <c r="G11" s="10"/>
      <c r="H11" s="10">
        <v>2558373644.9699998</v>
      </c>
      <c r="I11" s="10">
        <f>'[33]Notas 122023'!$O$546</f>
        <v>299287180.15999997</v>
      </c>
      <c r="J11" s="11">
        <f t="shared" si="0"/>
        <v>1579539794.5100002</v>
      </c>
      <c r="K11" s="10">
        <f>'[33]Notas 122023'!$Q$546</f>
        <v>2159737667</v>
      </c>
      <c r="L11" s="11">
        <f t="shared" si="1"/>
        <v>398635977.96999979</v>
      </c>
    </row>
    <row r="12" spans="2:13" x14ac:dyDescent="0.25">
      <c r="B12" s="1">
        <v>4.4000000000000004</v>
      </c>
      <c r="D12" s="3" t="s">
        <v>11</v>
      </c>
      <c r="F12" s="10">
        <v>301601472.13999999</v>
      </c>
      <c r="G12" s="10"/>
      <c r="H12" s="10">
        <v>172178570.22999999</v>
      </c>
      <c r="I12" s="10">
        <f>'[33]Notas 122023'!$O$563</f>
        <v>6043959778.6100006</v>
      </c>
      <c r="J12" s="11">
        <f t="shared" si="0"/>
        <v>-5742358306.4700003</v>
      </c>
      <c r="K12" s="10">
        <f>'[33]Notas 122023'!$Q$563</f>
        <v>131828135</v>
      </c>
      <c r="L12" s="11">
        <f t="shared" si="1"/>
        <v>40350435.229999989</v>
      </c>
    </row>
    <row r="13" spans="2:13" x14ac:dyDescent="0.25">
      <c r="C13" s="4" t="s">
        <v>12</v>
      </c>
      <c r="F13" s="12">
        <v>5658304626.3800001</v>
      </c>
      <c r="G13" s="13"/>
      <c r="H13" s="12">
        <v>6003893364.6399994</v>
      </c>
      <c r="I13" s="10"/>
      <c r="J13" s="11"/>
      <c r="K13" s="10"/>
      <c r="M13" s="11"/>
    </row>
    <row r="14" spans="2:13" x14ac:dyDescent="0.25">
      <c r="D14" s="3" t="s">
        <v>13</v>
      </c>
      <c r="F14" s="10"/>
      <c r="G14" s="10"/>
      <c r="H14" s="10"/>
      <c r="I14" s="10"/>
      <c r="K14" s="10"/>
    </row>
    <row r="15" spans="2:13" x14ac:dyDescent="0.25">
      <c r="C15" s="4" t="s">
        <v>14</v>
      </c>
      <c r="E15" s="2"/>
      <c r="F15" s="13"/>
      <c r="G15" s="13"/>
      <c r="H15" s="13"/>
      <c r="I15" s="10"/>
      <c r="K15" s="10"/>
    </row>
    <row r="16" spans="2:13" x14ac:dyDescent="0.25">
      <c r="B16" s="1">
        <v>5.0999999999999996</v>
      </c>
      <c r="D16" s="3" t="s">
        <v>15</v>
      </c>
      <c r="F16" s="10">
        <v>-2942992237.73</v>
      </c>
      <c r="G16" s="10"/>
      <c r="H16" s="10">
        <v>-2684496766.3600001</v>
      </c>
      <c r="I16" s="10">
        <f>'[33]Notas 122023'!$O$588</f>
        <v>628316289.43000007</v>
      </c>
      <c r="J16" s="11">
        <f t="shared" ref="J16:J21" si="2">F16-I16</f>
        <v>-3571308527.1599998</v>
      </c>
      <c r="K16" s="10">
        <f>'[33]Notas 122023'!$Q$588</f>
        <v>2171714720</v>
      </c>
      <c r="L16" s="11">
        <f t="shared" ref="L16:L21" si="3">H16-K16</f>
        <v>-4856211486.3600006</v>
      </c>
    </row>
    <row r="17" spans="2:15" x14ac:dyDescent="0.25">
      <c r="B17" s="1">
        <v>5.2</v>
      </c>
      <c r="D17" s="3" t="s">
        <v>16</v>
      </c>
      <c r="F17" s="10">
        <v>-116136103.94</v>
      </c>
      <c r="G17" s="10"/>
      <c r="H17" s="10">
        <v>-85674211.24000001</v>
      </c>
      <c r="I17" s="10" t="e">
        <f>'[33]Notas 122023'!$O$610</f>
        <v>#REF!</v>
      </c>
      <c r="J17" s="11" t="e">
        <f t="shared" si="2"/>
        <v>#REF!</v>
      </c>
      <c r="K17" s="10">
        <f>'[33]Notas 122023'!$Q$610</f>
        <v>67083962</v>
      </c>
      <c r="L17" s="11">
        <f t="shared" si="3"/>
        <v>-152758173.24000001</v>
      </c>
    </row>
    <row r="18" spans="2:15" x14ac:dyDescent="0.25">
      <c r="B18" s="1">
        <v>5.3</v>
      </c>
      <c r="D18" s="3" t="s">
        <v>17</v>
      </c>
      <c r="F18" s="10">
        <v>-174003165.79000002</v>
      </c>
      <c r="G18" s="10"/>
      <c r="H18" s="10">
        <v>-325286715.42000002</v>
      </c>
      <c r="I18" s="10" t="e">
        <f>'[33]Notas 122023'!#REF!</f>
        <v>#REF!</v>
      </c>
      <c r="J18" s="11" t="e">
        <f>F18-I18</f>
        <v>#REF!</v>
      </c>
      <c r="K18" s="10" t="e">
        <f>'[33]Notas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-110813668.34999999</v>
      </c>
      <c r="G19" s="10"/>
      <c r="H19" s="10">
        <v>-104042168.26000001</v>
      </c>
      <c r="I19" s="10" t="e">
        <f>'[33]Notas 122023'!O637</f>
        <v>#REF!</v>
      </c>
      <c r="J19" s="11" t="e">
        <f t="shared" si="2"/>
        <v>#REF!</v>
      </c>
      <c r="K19" s="10">
        <f>'[33]Notas 122023'!Q637</f>
        <v>67420872</v>
      </c>
      <c r="L19" s="11">
        <f t="shared" si="3"/>
        <v>-171463040.25999999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-1068268502.03</v>
      </c>
      <c r="G20" s="10"/>
      <c r="H20" s="10">
        <v>-682214266.94000018</v>
      </c>
      <c r="I20" s="10" t="e">
        <f>'[33]Notas 122023'!$O$711</f>
        <v>#REF!</v>
      </c>
      <c r="J20" s="11" t="e">
        <f t="shared" si="2"/>
        <v>#REF!</v>
      </c>
      <c r="K20" s="10">
        <f>'[33]Notas 122023'!$Q$711</f>
        <v>657286455</v>
      </c>
      <c r="L20" s="11">
        <f t="shared" si="3"/>
        <v>-1339500721.9400001</v>
      </c>
    </row>
    <row r="21" spans="2:15" x14ac:dyDescent="0.25">
      <c r="B21" s="1">
        <v>5.6</v>
      </c>
      <c r="D21" s="3" t="s">
        <v>20</v>
      </c>
      <c r="F21" s="10">
        <v>-10123016.799999999</v>
      </c>
      <c r="G21" s="10"/>
      <c r="H21" s="10">
        <v>-5444648.6799999997</v>
      </c>
      <c r="I21" s="10" t="e">
        <f>'[33]Notas 122023'!$O$722</f>
        <v>#REF!</v>
      </c>
      <c r="J21" s="11" t="e">
        <f t="shared" si="2"/>
        <v>#REF!</v>
      </c>
      <c r="K21" s="10">
        <f>'[33]Notas 122023'!$Q$722</f>
        <v>382518</v>
      </c>
      <c r="L21" s="11">
        <f t="shared" si="3"/>
        <v>-5827166.6799999997</v>
      </c>
    </row>
    <row r="22" spans="2:15" x14ac:dyDescent="0.25">
      <c r="C22" s="4" t="s">
        <v>21</v>
      </c>
      <c r="F22" s="12">
        <v>-4422336694.6400003</v>
      </c>
      <c r="G22" s="13"/>
      <c r="H22" s="12">
        <v>-3887158776.9000006</v>
      </c>
      <c r="I22" s="10"/>
    </row>
    <row r="23" spans="2:15" x14ac:dyDescent="0.25">
      <c r="C23" s="14"/>
      <c r="F23" s="10"/>
      <c r="G23" s="10"/>
      <c r="H23" s="10"/>
      <c r="I23" s="10"/>
    </row>
    <row r="24" spans="2:15" ht="13.5" thickBot="1" x14ac:dyDescent="0.3">
      <c r="C24" s="4" t="s">
        <v>22</v>
      </c>
      <c r="F24" s="15">
        <v>1235967931.7399998</v>
      </c>
      <c r="G24" s="13"/>
      <c r="H24" s="15">
        <v>2116734587.7399988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66" hidden="1" x14ac:dyDescent="0.25"/>
    <row r="132" spans="4:4" x14ac:dyDescent="0.25">
      <c r="D132" s="3" t="s">
        <v>23</v>
      </c>
    </row>
    <row r="370" spans="4:4" ht="51" x14ac:dyDescent="0.25">
      <c r="D370" s="16" t="s">
        <v>24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Gianny Amarilys Almonte Sanquintin</dc:creator>
  <cp:lastModifiedBy>Gianny Amarilys Almonte Sanquintin</cp:lastModifiedBy>
  <cp:lastPrinted>2025-09-26T17:35:13Z</cp:lastPrinted>
  <dcterms:created xsi:type="dcterms:W3CDTF">2025-09-26T17:22:22Z</dcterms:created>
  <dcterms:modified xsi:type="dcterms:W3CDTF">2025-09-26T17:37:02Z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2025-09-26T17:22:49Z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46853df1-0448-4335-b376-3f2cecd31782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